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440" windowHeight="10005" activeTab="1"/>
  </bookViews>
  <sheets>
    <sheet name="planning" sheetId="1" r:id="rId1"/>
    <sheet name="grafiek" sheetId="2" r:id="rId2"/>
    <sheet name="Blad3" sheetId="3" r:id="rId3"/>
  </sheets>
  <calcPr calcId="124519"/>
</workbook>
</file>

<file path=xl/calcChain.xml><?xml version="1.0" encoding="utf-8"?>
<calcChain xmlns="http://schemas.openxmlformats.org/spreadsheetml/2006/main">
  <c r="B6" i="2"/>
  <c r="B5"/>
  <c r="B4"/>
  <c r="B3"/>
  <c r="B2"/>
  <c r="G2" i="1"/>
  <c r="H30"/>
  <c r="H17"/>
  <c r="H18"/>
  <c r="H19"/>
  <c r="H20"/>
  <c r="H21"/>
  <c r="H22"/>
  <c r="H23"/>
  <c r="H24"/>
  <c r="H25"/>
  <c r="H26"/>
  <c r="H27"/>
  <c r="H28"/>
  <c r="H29"/>
  <c r="H15"/>
  <c r="H16"/>
  <c r="H14"/>
  <c r="H11"/>
  <c r="C7"/>
  <c r="C8"/>
  <c r="C6"/>
  <c r="L6" s="1"/>
  <c r="K6"/>
  <c r="I30"/>
  <c r="J30" s="1"/>
  <c r="I29"/>
  <c r="J29" s="1"/>
  <c r="I24"/>
  <c r="J24" s="1"/>
  <c r="I22"/>
  <c r="J22" s="1"/>
  <c r="I19"/>
  <c r="J19" s="1"/>
  <c r="I17"/>
  <c r="J17" s="1"/>
  <c r="I14"/>
  <c r="J14" s="1"/>
  <c r="I11"/>
  <c r="J11" s="1"/>
  <c r="L12" l="1"/>
  <c r="L16" s="1"/>
  <c r="K12"/>
  <c r="K16" s="1"/>
</calcChain>
</file>

<file path=xl/sharedStrings.xml><?xml version="1.0" encoding="utf-8"?>
<sst xmlns="http://schemas.openxmlformats.org/spreadsheetml/2006/main" count="61" uniqueCount="52">
  <si>
    <t>Na 18:00</t>
  </si>
  <si>
    <t>voormiddag</t>
  </si>
  <si>
    <t>namiddag</t>
  </si>
  <si>
    <t>Aankomst in Brussel</t>
  </si>
  <si>
    <t>De planning van mijn reis:</t>
  </si>
  <si>
    <t>vertrekken vliegtuig</t>
  </si>
  <si>
    <t>aangekomen</t>
  </si>
  <si>
    <t>streek verkennen</t>
  </si>
  <si>
    <t>Side + museum bezoeken</t>
  </si>
  <si>
    <t>Manavgat</t>
  </si>
  <si>
    <t>winkelen</t>
  </si>
  <si>
    <t>in hotel</t>
  </si>
  <si>
    <t>Aspendos</t>
  </si>
  <si>
    <t>Perge</t>
  </si>
  <si>
    <t>Hotel + bagage inpakken</t>
  </si>
  <si>
    <t>vliegtiug nemen</t>
  </si>
  <si>
    <t>golfen Antalya + stad bezoeken</t>
  </si>
  <si>
    <t>gedetailleerde lijst uitgaven</t>
  </si>
  <si>
    <t>om wat te eten en/ of te drinken</t>
  </si>
  <si>
    <t>taxi</t>
  </si>
  <si>
    <t>eten 's middags</t>
  </si>
  <si>
    <t>mueum ingang</t>
  </si>
  <si>
    <t>boot (vervoer)</t>
  </si>
  <si>
    <t>golf ingang</t>
  </si>
  <si>
    <t>winkelgeld</t>
  </si>
  <si>
    <t>ingang romeins theater</t>
  </si>
  <si>
    <t>wat eten en drinken + souveniertje</t>
  </si>
  <si>
    <t>Eerste kosten:</t>
  </si>
  <si>
    <t>Kosten (in euro)</t>
  </si>
  <si>
    <t>Kosten (in Turkse Lira)</t>
  </si>
  <si>
    <t>WAT?</t>
  </si>
  <si>
    <t>Hotel</t>
  </si>
  <si>
    <t>Vaccinatie</t>
  </si>
  <si>
    <t>Visum</t>
  </si>
  <si>
    <t xml:space="preserve">Mijn reis naar Turkije: </t>
  </si>
  <si>
    <t>Totaal eerste kosten:</t>
  </si>
  <si>
    <t>in euro:</t>
  </si>
  <si>
    <t>Totaal planning reis:</t>
  </si>
  <si>
    <t>in Turkse Lira:</t>
  </si>
  <si>
    <t>in Turkse Lira</t>
  </si>
  <si>
    <t>Totaal reis:</t>
  </si>
  <si>
    <t>wisselkoers: 1 euro</t>
  </si>
  <si>
    <r>
      <t>Kosten per dag: (</t>
    </r>
    <r>
      <rPr>
        <b/>
        <sz val="14"/>
        <color theme="1"/>
        <rFont val="Calibri"/>
        <family val="2"/>
      </rPr>
      <t>€</t>
    </r>
    <r>
      <rPr>
        <b/>
        <sz val="14"/>
        <color theme="1"/>
        <rFont val="Calibri"/>
        <family val="2"/>
        <scheme val="minor"/>
      </rPr>
      <t>)</t>
    </r>
  </si>
  <si>
    <t>Kosten: (€)</t>
  </si>
  <si>
    <t>Kosten: (TL)</t>
  </si>
  <si>
    <t>Kosten per dag: (TL)</t>
  </si>
  <si>
    <t>gegevens:</t>
  </si>
  <si>
    <t>vervoer</t>
  </si>
  <si>
    <t>eten</t>
  </si>
  <si>
    <t>hotel</t>
  </si>
  <si>
    <t>extra kosten</t>
  </si>
  <si>
    <t>activiteiten</t>
  </si>
</sst>
</file>

<file path=xl/styles.xml><?xml version="1.0" encoding="utf-8"?>
<styleSheet xmlns="http://schemas.openxmlformats.org/spreadsheetml/2006/main">
  <numFmts count="4">
    <numFmt numFmtId="164" formatCode="[$€-413]\ #,##0.00;[$€-413]\ \-#,##0.00"/>
    <numFmt numFmtId="165" formatCode="&quot;€&quot;\ #,##0.00"/>
    <numFmt numFmtId="166" formatCode="[$€-813]\ #,##0.00;[$€-813]\ \-#,##0.00"/>
    <numFmt numFmtId="167" formatCode="#,##0.00\ [$TL-41F]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" fontId="0" fillId="2" borderId="0" xfId="0" applyNumberFormat="1" applyFill="1"/>
    <xf numFmtId="0" fontId="0" fillId="2" borderId="0" xfId="0" applyFill="1"/>
    <xf numFmtId="0" fontId="0" fillId="2" borderId="1" xfId="0" applyFill="1" applyBorder="1"/>
    <xf numFmtId="16" fontId="0" fillId="2" borderId="1" xfId="0" applyNumberFormat="1" applyFill="1" applyBorder="1"/>
    <xf numFmtId="16" fontId="0" fillId="2" borderId="2" xfId="0" applyNumberFormat="1" applyFill="1" applyBorder="1"/>
    <xf numFmtId="16" fontId="0" fillId="2" borderId="0" xfId="0" applyNumberFormat="1" applyFill="1" applyBorder="1"/>
    <xf numFmtId="164" fontId="0" fillId="0" borderId="0" xfId="0" applyNumberFormat="1"/>
    <xf numFmtId="166" fontId="0" fillId="0" borderId="0" xfId="0" applyNumberFormat="1"/>
    <xf numFmtId="0" fontId="1" fillId="0" borderId="0" xfId="0" applyFont="1"/>
    <xf numFmtId="0" fontId="3" fillId="6" borderId="10" xfId="0" applyFont="1" applyFill="1" applyBorder="1"/>
    <xf numFmtId="167" fontId="0" fillId="5" borderId="9" xfId="0" applyNumberFormat="1" applyFill="1" applyBorder="1" applyAlignment="1">
      <alignment horizontal="center" vertical="center"/>
    </xf>
    <xf numFmtId="167" fontId="0" fillId="5" borderId="10" xfId="0" applyNumberFormat="1" applyFill="1" applyBorder="1" applyAlignment="1">
      <alignment horizontal="center" vertical="center"/>
    </xf>
    <xf numFmtId="166" fontId="0" fillId="4" borderId="9" xfId="0" applyNumberFormat="1" applyFill="1" applyBorder="1" applyAlignment="1">
      <alignment horizontal="center" vertical="center"/>
    </xf>
    <xf numFmtId="166" fontId="0" fillId="4" borderId="10" xfId="0" applyNumberFormat="1" applyFill="1" applyBorder="1" applyAlignment="1">
      <alignment horizontal="center" vertical="center"/>
    </xf>
    <xf numFmtId="164" fontId="0" fillId="4" borderId="0" xfId="0" applyNumberFormat="1" applyFill="1"/>
    <xf numFmtId="165" fontId="0" fillId="4" borderId="0" xfId="0" applyNumberFormat="1" applyFill="1"/>
    <xf numFmtId="0" fontId="0" fillId="0" borderId="0" xfId="0" applyBorder="1"/>
    <xf numFmtId="0" fontId="2" fillId="3" borderId="0" xfId="0" applyFont="1" applyFill="1" applyAlignment="1">
      <alignment horizontal="center" vertical="center"/>
    </xf>
    <xf numFmtId="0" fontId="3" fillId="6" borderId="14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167" fontId="0" fillId="5" borderId="11" xfId="0" applyNumberFormat="1" applyFill="1" applyBorder="1" applyAlignment="1">
      <alignment horizontal="center" vertical="center"/>
    </xf>
    <xf numFmtId="167" fontId="0" fillId="5" borderId="9" xfId="0" applyNumberFormat="1" applyFill="1" applyBorder="1" applyAlignment="1">
      <alignment horizontal="center" vertical="center"/>
    </xf>
    <xf numFmtId="0" fontId="3" fillId="6" borderId="0" xfId="0" applyFont="1" applyFill="1" applyAlignment="1">
      <alignment horizontal="left"/>
    </xf>
    <xf numFmtId="166" fontId="0" fillId="4" borderId="8" xfId="0" applyNumberFormat="1" applyFill="1" applyBorder="1" applyAlignment="1">
      <alignment horizontal="center" vertical="center"/>
    </xf>
    <xf numFmtId="166" fontId="0" fillId="4" borderId="9" xfId="0" applyNumberFormat="1" applyFill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0" applyFont="1" applyAlignment="1">
      <alignment horizontal="center"/>
    </xf>
    <xf numFmtId="166" fontId="0" fillId="4" borderId="0" xfId="0" applyNumberFormat="1" applyFill="1" applyAlignment="1">
      <alignment horizontal="center" vertical="center"/>
    </xf>
    <xf numFmtId="167" fontId="0" fillId="5" borderId="8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8" borderId="13" xfId="0" applyNumberFormat="1" applyFill="1" applyBorder="1" applyAlignment="1">
      <alignment horizontal="center"/>
    </xf>
    <xf numFmtId="20" fontId="0" fillId="8" borderId="17" xfId="0" applyNumberFormat="1" applyFill="1" applyBorder="1" applyAlignment="1">
      <alignment horizontal="center"/>
    </xf>
    <xf numFmtId="166" fontId="0" fillId="4" borderId="20" xfId="0" applyNumberFormat="1" applyFill="1" applyBorder="1" applyAlignment="1">
      <alignment horizontal="center" vertical="center"/>
    </xf>
    <xf numFmtId="167" fontId="0" fillId="5" borderId="20" xfId="0" applyNumberFormat="1" applyFill="1" applyBorder="1" applyAlignment="1">
      <alignment horizontal="center" vertical="center"/>
    </xf>
    <xf numFmtId="166" fontId="0" fillId="4" borderId="21" xfId="0" applyNumberFormat="1" applyFill="1" applyBorder="1" applyAlignment="1">
      <alignment horizontal="center" vertical="center"/>
    </xf>
    <xf numFmtId="167" fontId="0" fillId="5" borderId="21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20" fontId="0" fillId="8" borderId="20" xfId="0" applyNumberFormat="1" applyFill="1" applyBorder="1" applyAlignment="1">
      <alignment horizontal="center"/>
    </xf>
    <xf numFmtId="20" fontId="0" fillId="8" borderId="21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24" xfId="0" applyFill="1" applyBorder="1" applyAlignment="1">
      <alignment horizontal="center" vertical="center"/>
    </xf>
    <xf numFmtId="0" fontId="0" fillId="0" borderId="9" xfId="0" applyBorder="1"/>
    <xf numFmtId="0" fontId="0" fillId="0" borderId="8" xfId="0" applyBorder="1"/>
    <xf numFmtId="0" fontId="0" fillId="0" borderId="25" xfId="0" applyBorder="1"/>
    <xf numFmtId="0" fontId="0" fillId="8" borderId="20" xfId="0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165" fontId="0" fillId="0" borderId="0" xfId="0" applyNumberFormat="1"/>
    <xf numFmtId="0" fontId="1" fillId="3" borderId="0" xfId="0" applyFont="1" applyFill="1" applyAlignment="1">
      <alignment horizontal="center"/>
    </xf>
  </cellXfs>
  <cellStyles count="1">
    <cellStyle name="Standaard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Verdeling uitgaven: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grafiek!$A$2</c:f>
              <c:strCache>
                <c:ptCount val="1"/>
                <c:pt idx="0">
                  <c:v>vervoer</c:v>
                </c:pt>
              </c:strCache>
            </c:strRef>
          </c:tx>
          <c:val>
            <c:numRef>
              <c:f>grafiek!$B$2</c:f>
              <c:numCache>
                <c:formatCode>[$€-813]\ #,##0.00;[$€-813]\ \-#,##0.00</c:formatCode>
                <c:ptCount val="1"/>
                <c:pt idx="0">
                  <c:v>170</c:v>
                </c:pt>
              </c:numCache>
            </c:numRef>
          </c:val>
        </c:ser>
        <c:ser>
          <c:idx val="1"/>
          <c:order val="1"/>
          <c:tx>
            <c:strRef>
              <c:f>grafiek!$A$3</c:f>
              <c:strCache>
                <c:ptCount val="1"/>
                <c:pt idx="0">
                  <c:v>eten</c:v>
                </c:pt>
              </c:strCache>
            </c:strRef>
          </c:tx>
          <c:val>
            <c:numRef>
              <c:f>grafiek!$B$3</c:f>
              <c:numCache>
                <c:formatCode>[$€-813]\ #,##0.00;[$€-813]\ \-#,##0.00</c:formatCode>
                <c:ptCount val="1"/>
                <c:pt idx="0">
                  <c:v>290</c:v>
                </c:pt>
              </c:numCache>
            </c:numRef>
          </c:val>
        </c:ser>
        <c:ser>
          <c:idx val="2"/>
          <c:order val="2"/>
          <c:tx>
            <c:strRef>
              <c:f>grafiek!$A$4</c:f>
              <c:strCache>
                <c:ptCount val="1"/>
                <c:pt idx="0">
                  <c:v>hotel</c:v>
                </c:pt>
              </c:strCache>
            </c:strRef>
          </c:tx>
          <c:val>
            <c:numRef>
              <c:f>grafiek!$B$4</c:f>
              <c:numCache>
                <c:formatCode>[$€-413]\ #,##0.00;[$€-413]\ \-#,##0.00</c:formatCode>
                <c:ptCount val="1"/>
                <c:pt idx="0">
                  <c:v>669.05</c:v>
                </c:pt>
              </c:numCache>
            </c:numRef>
          </c:val>
        </c:ser>
        <c:ser>
          <c:idx val="3"/>
          <c:order val="3"/>
          <c:tx>
            <c:strRef>
              <c:f>grafiek!$A$5</c:f>
              <c:strCache>
                <c:ptCount val="1"/>
                <c:pt idx="0">
                  <c:v>extra kosten</c:v>
                </c:pt>
              </c:strCache>
            </c:strRef>
          </c:tx>
          <c:val>
            <c:numRef>
              <c:f>grafiek!$B$5</c:f>
              <c:numCache>
                <c:formatCode>"€"\ #,##0.00</c:formatCode>
                <c:ptCount val="1"/>
                <c:pt idx="0">
                  <c:v>54.5</c:v>
                </c:pt>
              </c:numCache>
            </c:numRef>
          </c:val>
        </c:ser>
        <c:ser>
          <c:idx val="4"/>
          <c:order val="4"/>
          <c:tx>
            <c:strRef>
              <c:f>grafiek!$A$6</c:f>
              <c:strCache>
                <c:ptCount val="1"/>
                <c:pt idx="0">
                  <c:v>activiteiten</c:v>
                </c:pt>
              </c:strCache>
            </c:strRef>
          </c:tx>
          <c:val>
            <c:numRef>
              <c:f>grafiek!$B$6</c:f>
              <c:numCache>
                <c:formatCode>[$€-813]\ #,##0.00;[$€-813]\ \-#,##0.00</c:formatCode>
                <c:ptCount val="1"/>
                <c:pt idx="0">
                  <c:v>310</c:v>
                </c:pt>
              </c:numCache>
            </c:numRef>
          </c:val>
        </c:ser>
        <c:axId val="150186624"/>
        <c:axId val="150189184"/>
      </c:barChart>
      <c:catAx>
        <c:axId val="150186624"/>
        <c:scaling>
          <c:orientation val="minMax"/>
        </c:scaling>
        <c:delete val="1"/>
        <c:axPos val="b"/>
        <c:tickLblPos val="nextTo"/>
        <c:crossAx val="150189184"/>
        <c:crosses val="autoZero"/>
        <c:auto val="1"/>
        <c:lblAlgn val="ctr"/>
        <c:lblOffset val="100"/>
      </c:catAx>
      <c:valAx>
        <c:axId val="150189184"/>
        <c:scaling>
          <c:orientation val="minMax"/>
        </c:scaling>
        <c:axPos val="l"/>
        <c:majorGridlines/>
        <c:numFmt formatCode="[$€-813]\ #,##0.00;[$€-813]\ \-#,##0.00" sourceLinked="1"/>
        <c:tickLblPos val="nextTo"/>
        <c:crossAx val="150186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Verdeling uitgaven in cirkelgrafiek: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grafiek!$A$2:$A$6</c:f>
              <c:strCache>
                <c:ptCount val="5"/>
                <c:pt idx="0">
                  <c:v>vervoer</c:v>
                </c:pt>
                <c:pt idx="1">
                  <c:v>eten</c:v>
                </c:pt>
                <c:pt idx="2">
                  <c:v>hotel</c:v>
                </c:pt>
                <c:pt idx="3">
                  <c:v>extra kosten</c:v>
                </c:pt>
                <c:pt idx="4">
                  <c:v>activiteiten</c:v>
                </c:pt>
              </c:strCache>
            </c:strRef>
          </c:cat>
          <c:val>
            <c:numRef>
              <c:f>grafiek!$B$2:$B$6</c:f>
              <c:numCache>
                <c:formatCode>[$€-813]\ #,##0.00;[$€-813]\ \-#,##0.00</c:formatCode>
                <c:ptCount val="5"/>
                <c:pt idx="0">
                  <c:v>170</c:v>
                </c:pt>
                <c:pt idx="1">
                  <c:v>290</c:v>
                </c:pt>
                <c:pt idx="2" formatCode="[$€-413]\ #,##0.00;[$€-413]\ \-#,##0.00">
                  <c:v>669.05</c:v>
                </c:pt>
                <c:pt idx="3" formatCode="&quot;€&quot;\ #,##0.00">
                  <c:v>54.5</c:v>
                </c:pt>
                <c:pt idx="4">
                  <c:v>310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9525</xdr:rowOff>
    </xdr:from>
    <xdr:to>
      <xdr:col>9</xdr:col>
      <xdr:colOff>314325</xdr:colOff>
      <xdr:row>14</xdr:row>
      <xdr:rowOff>80962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314325</xdr:colOff>
      <xdr:row>0</xdr:row>
      <xdr:rowOff>0</xdr:rowOff>
    </xdr:from>
    <xdr:to>
      <xdr:col>17</xdr:col>
      <xdr:colOff>9525</xdr:colOff>
      <xdr:row>14</xdr:row>
      <xdr:rowOff>76200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="80" zoomScaleNormal="80" workbookViewId="0">
      <selection activeCell="L25" sqref="L25:M29"/>
    </sheetView>
  </sheetViews>
  <sheetFormatPr defaultRowHeight="15"/>
  <cols>
    <col min="1" max="1" width="11.42578125" customWidth="1"/>
    <col min="2" max="2" width="16.85546875" customWidth="1"/>
    <col min="5" max="5" width="6.85546875" customWidth="1"/>
    <col min="6" max="6" width="34.28515625" customWidth="1"/>
    <col min="7" max="7" width="14.7109375" customWidth="1"/>
    <col min="8" max="8" width="16.5703125" customWidth="1"/>
    <col min="9" max="9" width="21.7109375" customWidth="1"/>
    <col min="10" max="10" width="24.5703125" customWidth="1"/>
    <col min="11" max="11" width="10.85546875" customWidth="1"/>
    <col min="12" max="12" width="13.140625" customWidth="1"/>
    <col min="13" max="13" width="10.28515625" bestFit="1" customWidth="1"/>
  </cols>
  <sheetData>
    <row r="1" spans="1:12" ht="15" customHeight="1">
      <c r="A1" s="18" t="s">
        <v>34</v>
      </c>
      <c r="B1" s="18"/>
      <c r="C1" s="18"/>
      <c r="D1" s="18"/>
      <c r="E1" s="18"/>
      <c r="G1" s="79" t="s">
        <v>41</v>
      </c>
      <c r="H1" s="79"/>
    </row>
    <row r="2" spans="1:12" ht="15" customHeight="1">
      <c r="A2" s="18"/>
      <c r="B2" s="18"/>
      <c r="C2" s="18"/>
      <c r="D2" s="18"/>
      <c r="E2" s="18"/>
      <c r="G2" s="79">
        <f>2.38</f>
        <v>2.38</v>
      </c>
      <c r="H2" s="79"/>
    </row>
    <row r="3" spans="1:12" ht="15" customHeight="1">
      <c r="A3" s="18"/>
      <c r="B3" s="18"/>
      <c r="C3" s="18"/>
      <c r="D3" s="18"/>
      <c r="E3" s="18"/>
      <c r="F3" s="17"/>
    </row>
    <row r="4" spans="1:12" ht="18.75">
      <c r="A4" s="24" t="s">
        <v>27</v>
      </c>
      <c r="B4" s="24"/>
      <c r="C4" s="24"/>
      <c r="D4" s="24"/>
      <c r="E4" s="24"/>
      <c r="K4" s="30" t="s">
        <v>35</v>
      </c>
      <c r="L4" s="30"/>
    </row>
    <row r="5" spans="1:12">
      <c r="A5" s="9" t="s">
        <v>30</v>
      </c>
      <c r="B5" s="9" t="s">
        <v>28</v>
      </c>
      <c r="C5" s="36" t="s">
        <v>29</v>
      </c>
      <c r="D5" s="36"/>
      <c r="E5" s="36"/>
      <c r="G5" s="7"/>
      <c r="K5" s="9" t="s">
        <v>36</v>
      </c>
      <c r="L5" s="9" t="s">
        <v>38</v>
      </c>
    </row>
    <row r="6" spans="1:12">
      <c r="A6" s="2" t="s">
        <v>31</v>
      </c>
      <c r="B6" s="15">
        <v>669.05</v>
      </c>
      <c r="C6" s="34">
        <f>B6*$G$2</f>
        <v>1592.3389999999997</v>
      </c>
      <c r="D6" s="35"/>
      <c r="E6" s="35"/>
      <c r="K6" s="31">
        <f>SUM(B6:B8)</f>
        <v>723.55</v>
      </c>
      <c r="L6" s="33">
        <f>SUM(C6:E8)</f>
        <v>1722.0489999999998</v>
      </c>
    </row>
    <row r="7" spans="1:12">
      <c r="A7" s="2" t="s">
        <v>32</v>
      </c>
      <c r="B7" s="16">
        <v>39.5</v>
      </c>
      <c r="C7" s="34">
        <f>B7*$G$2</f>
        <v>94.009999999999991</v>
      </c>
      <c r="D7" s="35"/>
      <c r="E7" s="35"/>
      <c r="K7" s="32"/>
      <c r="L7" s="33"/>
    </row>
    <row r="8" spans="1:12">
      <c r="A8" s="2" t="s">
        <v>33</v>
      </c>
      <c r="B8" s="16">
        <v>15</v>
      </c>
      <c r="C8" s="34">
        <f>B8*$G$2</f>
        <v>35.699999999999996</v>
      </c>
      <c r="D8" s="35"/>
      <c r="E8" s="35"/>
      <c r="K8" s="32"/>
      <c r="L8" s="33"/>
    </row>
    <row r="10" spans="1:12" ht="18.75" customHeight="1">
      <c r="A10" s="19" t="s">
        <v>4</v>
      </c>
      <c r="B10" s="20"/>
      <c r="C10" s="20"/>
      <c r="D10" s="20"/>
      <c r="E10" s="21"/>
      <c r="F10" s="10" t="s">
        <v>17</v>
      </c>
      <c r="G10" s="10" t="s">
        <v>43</v>
      </c>
      <c r="H10" s="10" t="s">
        <v>44</v>
      </c>
      <c r="I10" s="10" t="s">
        <v>42</v>
      </c>
      <c r="J10" s="10" t="s">
        <v>45</v>
      </c>
      <c r="K10" s="30" t="s">
        <v>37</v>
      </c>
      <c r="L10" s="30"/>
    </row>
    <row r="11" spans="1:12">
      <c r="A11" s="1">
        <v>41334</v>
      </c>
      <c r="B11" s="71">
        <v>0.55208333333333337</v>
      </c>
      <c r="C11" s="54" t="s">
        <v>5</v>
      </c>
      <c r="D11" s="54"/>
      <c r="E11" s="55"/>
      <c r="F11" s="48" t="s">
        <v>18</v>
      </c>
      <c r="G11" s="25">
        <v>15</v>
      </c>
      <c r="H11" s="38">
        <f>G11*$G$2</f>
        <v>35.699999999999996</v>
      </c>
      <c r="I11" s="25">
        <f>G11</f>
        <v>15</v>
      </c>
      <c r="J11" s="38">
        <f>I11*$G$2</f>
        <v>35.699999999999996</v>
      </c>
      <c r="K11" s="9" t="s">
        <v>36</v>
      </c>
      <c r="L11" s="9" t="s">
        <v>39</v>
      </c>
    </row>
    <row r="12" spans="1:12">
      <c r="A12" s="2"/>
      <c r="B12" s="72">
        <v>0.75</v>
      </c>
      <c r="C12" s="56" t="s">
        <v>6</v>
      </c>
      <c r="D12" s="56"/>
      <c r="E12" s="57"/>
      <c r="F12" s="48"/>
      <c r="G12" s="25"/>
      <c r="H12" s="38"/>
      <c r="I12" s="28"/>
      <c r="J12" s="38"/>
      <c r="K12" s="37">
        <f>SUM(I11:I31)</f>
        <v>770</v>
      </c>
      <c r="L12" s="33">
        <f>SUM(J11:J31)</f>
        <v>1832.6000000000001</v>
      </c>
    </row>
    <row r="13" spans="1:12">
      <c r="A13" s="3"/>
      <c r="B13" s="73" t="s">
        <v>0</v>
      </c>
      <c r="C13" s="58" t="s">
        <v>7</v>
      </c>
      <c r="D13" s="58"/>
      <c r="E13" s="59"/>
      <c r="F13" s="49"/>
      <c r="G13" s="26"/>
      <c r="H13" s="23"/>
      <c r="I13" s="29"/>
      <c r="J13" s="23"/>
      <c r="K13" s="32"/>
      <c r="L13" s="33"/>
    </row>
    <row r="14" spans="1:12" ht="16.5" customHeight="1">
      <c r="A14" s="1">
        <v>41335</v>
      </c>
      <c r="B14" s="60" t="s">
        <v>8</v>
      </c>
      <c r="C14" s="61"/>
      <c r="D14" s="61"/>
      <c r="E14" s="62"/>
      <c r="F14" s="50" t="s">
        <v>19</v>
      </c>
      <c r="G14" s="44">
        <v>25</v>
      </c>
      <c r="H14" s="45">
        <f t="shared" ref="H14:H30" si="0">G14*$G$2</f>
        <v>59.5</v>
      </c>
      <c r="I14" s="25">
        <f>SUM(G14:G16)</f>
        <v>115</v>
      </c>
      <c r="J14" s="38">
        <f>I14*$G$2</f>
        <v>273.7</v>
      </c>
      <c r="K14" s="32"/>
      <c r="L14" s="33"/>
    </row>
    <row r="15" spans="1:12" ht="16.5" customHeight="1">
      <c r="A15" s="1"/>
      <c r="B15" s="60"/>
      <c r="C15" s="61"/>
      <c r="D15" s="61"/>
      <c r="E15" s="62"/>
      <c r="F15" s="51" t="s">
        <v>20</v>
      </c>
      <c r="G15" s="46">
        <v>65</v>
      </c>
      <c r="H15" s="47">
        <f t="shared" si="0"/>
        <v>154.69999999999999</v>
      </c>
      <c r="I15" s="28"/>
      <c r="J15" s="38"/>
      <c r="K15" s="36" t="s">
        <v>40</v>
      </c>
      <c r="L15" s="36"/>
    </row>
    <row r="16" spans="1:12" ht="16.5" customHeight="1">
      <c r="A16" s="4"/>
      <c r="B16" s="63"/>
      <c r="C16" s="58"/>
      <c r="D16" s="58"/>
      <c r="E16" s="59"/>
      <c r="F16" s="52" t="s">
        <v>21</v>
      </c>
      <c r="G16" s="13">
        <v>25</v>
      </c>
      <c r="H16" s="11">
        <f t="shared" si="0"/>
        <v>59.5</v>
      </c>
      <c r="I16" s="29"/>
      <c r="J16" s="23"/>
      <c r="K16" s="39">
        <f>SUM(K12,K6)</f>
        <v>1493.55</v>
      </c>
      <c r="L16" s="40">
        <f>SUM(L12,L6)</f>
        <v>3554.6489999999999</v>
      </c>
    </row>
    <row r="17" spans="1:13" ht="16.5" customHeight="1">
      <c r="A17" s="1">
        <v>41336</v>
      </c>
      <c r="B17" s="60" t="s">
        <v>9</v>
      </c>
      <c r="C17" s="61"/>
      <c r="D17" s="61"/>
      <c r="E17" s="62"/>
      <c r="F17" s="50" t="s">
        <v>22</v>
      </c>
      <c r="G17" s="44">
        <v>45</v>
      </c>
      <c r="H17" s="45">
        <f t="shared" si="0"/>
        <v>107.1</v>
      </c>
      <c r="I17" s="25">
        <f>SUM(G17:G18)</f>
        <v>110</v>
      </c>
      <c r="J17" s="38">
        <f>I17*G2</f>
        <v>261.8</v>
      </c>
      <c r="K17" s="39"/>
      <c r="L17" s="41"/>
    </row>
    <row r="18" spans="1:13" ht="16.5" customHeight="1">
      <c r="A18" s="4"/>
      <c r="B18" s="63"/>
      <c r="C18" s="58"/>
      <c r="D18" s="58"/>
      <c r="E18" s="59"/>
      <c r="F18" s="52" t="s">
        <v>20</v>
      </c>
      <c r="G18" s="13">
        <v>65</v>
      </c>
      <c r="H18" s="11">
        <f t="shared" si="0"/>
        <v>154.69999999999999</v>
      </c>
      <c r="I18" s="29"/>
      <c r="J18" s="23"/>
      <c r="K18" s="39"/>
      <c r="L18" s="41"/>
    </row>
    <row r="19" spans="1:13" ht="16.5" customHeight="1">
      <c r="A19" s="1">
        <v>41337</v>
      </c>
      <c r="B19" s="60" t="s">
        <v>16</v>
      </c>
      <c r="C19" s="61"/>
      <c r="D19" s="61"/>
      <c r="E19" s="62"/>
      <c r="F19" s="50" t="s">
        <v>19</v>
      </c>
      <c r="G19" s="44">
        <v>25</v>
      </c>
      <c r="H19" s="45">
        <f t="shared" si="0"/>
        <v>59.5</v>
      </c>
      <c r="I19" s="25">
        <f>SUM(G19:G21)</f>
        <v>165</v>
      </c>
      <c r="J19" s="38">
        <f>I19*G2</f>
        <v>392.7</v>
      </c>
    </row>
    <row r="20" spans="1:13" ht="16.5" customHeight="1">
      <c r="A20" s="1"/>
      <c r="B20" s="60"/>
      <c r="C20" s="61"/>
      <c r="D20" s="61"/>
      <c r="E20" s="62"/>
      <c r="F20" s="51" t="s">
        <v>23</v>
      </c>
      <c r="G20" s="46">
        <v>75</v>
      </c>
      <c r="H20" s="47">
        <f t="shared" si="0"/>
        <v>178.5</v>
      </c>
      <c r="I20" s="28"/>
      <c r="J20" s="38"/>
    </row>
    <row r="21" spans="1:13" ht="16.5" customHeight="1">
      <c r="A21" s="4"/>
      <c r="B21" s="63"/>
      <c r="C21" s="58"/>
      <c r="D21" s="58"/>
      <c r="E21" s="59"/>
      <c r="F21" s="52" t="s">
        <v>20</v>
      </c>
      <c r="G21" s="13">
        <v>65</v>
      </c>
      <c r="H21" s="11">
        <f t="shared" si="0"/>
        <v>154.69999999999999</v>
      </c>
      <c r="I21" s="29"/>
      <c r="J21" s="23"/>
    </row>
    <row r="22" spans="1:13">
      <c r="A22" s="1">
        <v>41338</v>
      </c>
      <c r="B22" s="78" t="s">
        <v>1</v>
      </c>
      <c r="C22" s="54" t="s">
        <v>10</v>
      </c>
      <c r="D22" s="54"/>
      <c r="E22" s="55"/>
      <c r="F22" s="50" t="s">
        <v>24</v>
      </c>
      <c r="G22" s="44">
        <v>150</v>
      </c>
      <c r="H22" s="45">
        <f t="shared" si="0"/>
        <v>357</v>
      </c>
      <c r="I22" s="25">
        <f>SUM(G22:G23)</f>
        <v>150</v>
      </c>
      <c r="J22" s="38">
        <f>I22*G2</f>
        <v>357</v>
      </c>
    </row>
    <row r="23" spans="1:13">
      <c r="A23" s="3"/>
      <c r="B23" s="73" t="s">
        <v>2</v>
      </c>
      <c r="C23" s="58" t="s">
        <v>11</v>
      </c>
      <c r="D23" s="58"/>
      <c r="E23" s="59"/>
      <c r="F23" s="52"/>
      <c r="G23" s="13">
        <v>0</v>
      </c>
      <c r="H23" s="11">
        <f t="shared" si="0"/>
        <v>0</v>
      </c>
      <c r="I23" s="29"/>
      <c r="J23" s="23"/>
      <c r="M23" s="8"/>
    </row>
    <row r="24" spans="1:13">
      <c r="A24" s="1">
        <v>41339</v>
      </c>
      <c r="B24" s="53" t="s">
        <v>1</v>
      </c>
      <c r="C24" s="64" t="s">
        <v>12</v>
      </c>
      <c r="D24" s="64"/>
      <c r="E24" s="65"/>
      <c r="F24" s="50" t="s">
        <v>19</v>
      </c>
      <c r="G24" s="44">
        <v>50</v>
      </c>
      <c r="H24" s="45">
        <f t="shared" si="0"/>
        <v>119</v>
      </c>
      <c r="I24" s="25">
        <f>SUM(G24:G28)</f>
        <v>200</v>
      </c>
      <c r="J24" s="38">
        <f>I24*G2</f>
        <v>476</v>
      </c>
    </row>
    <row r="25" spans="1:13">
      <c r="A25" s="1"/>
      <c r="B25" s="76"/>
      <c r="C25" s="61"/>
      <c r="D25" s="61"/>
      <c r="E25" s="62"/>
      <c r="F25" s="51" t="s">
        <v>20</v>
      </c>
      <c r="G25" s="46">
        <v>65</v>
      </c>
      <c r="H25" s="47">
        <f t="shared" si="0"/>
        <v>154.69999999999999</v>
      </c>
      <c r="I25" s="25"/>
      <c r="J25" s="38"/>
    </row>
    <row r="26" spans="1:13">
      <c r="A26" s="6"/>
      <c r="B26" s="77"/>
      <c r="C26" s="66"/>
      <c r="D26" s="66"/>
      <c r="E26" s="67"/>
      <c r="F26" s="51" t="s">
        <v>25</v>
      </c>
      <c r="G26" s="46">
        <v>10</v>
      </c>
      <c r="H26" s="47">
        <f t="shared" si="0"/>
        <v>23.799999999999997</v>
      </c>
      <c r="I26" s="25"/>
      <c r="J26" s="38"/>
    </row>
    <row r="27" spans="1:13">
      <c r="A27" s="2"/>
      <c r="B27" s="74" t="s">
        <v>2</v>
      </c>
      <c r="C27" s="61" t="s">
        <v>13</v>
      </c>
      <c r="D27" s="61"/>
      <c r="E27" s="62"/>
      <c r="F27" s="51" t="s">
        <v>19</v>
      </c>
      <c r="G27" s="46">
        <v>25</v>
      </c>
      <c r="H27" s="47">
        <f t="shared" si="0"/>
        <v>59.5</v>
      </c>
      <c r="I27" s="25"/>
      <c r="J27" s="38"/>
    </row>
    <row r="28" spans="1:13">
      <c r="A28" s="3"/>
      <c r="B28" s="75"/>
      <c r="C28" s="58"/>
      <c r="D28" s="58"/>
      <c r="E28" s="59"/>
      <c r="F28" s="52" t="s">
        <v>26</v>
      </c>
      <c r="G28" s="13">
        <v>50</v>
      </c>
      <c r="H28" s="11">
        <f t="shared" si="0"/>
        <v>119</v>
      </c>
      <c r="I28" s="26"/>
      <c r="J28" s="23"/>
    </row>
    <row r="29" spans="1:13">
      <c r="A29" s="5">
        <v>41340</v>
      </c>
      <c r="B29" s="68" t="s">
        <v>14</v>
      </c>
      <c r="C29" s="69"/>
      <c r="D29" s="69"/>
      <c r="E29" s="70"/>
      <c r="F29" s="53"/>
      <c r="G29" s="14">
        <v>0</v>
      </c>
      <c r="H29" s="12">
        <f t="shared" si="0"/>
        <v>0</v>
      </c>
      <c r="I29" s="14">
        <f>SUM(G29)</f>
        <v>0</v>
      </c>
      <c r="J29" s="12">
        <f>I29*G2</f>
        <v>0</v>
      </c>
    </row>
    <row r="30" spans="1:13">
      <c r="A30" s="1">
        <v>41341</v>
      </c>
      <c r="B30" s="43">
        <v>0.375</v>
      </c>
      <c r="C30" s="54" t="s">
        <v>15</v>
      </c>
      <c r="D30" s="54"/>
      <c r="E30" s="55"/>
      <c r="F30" s="48"/>
      <c r="G30" s="27">
        <v>15</v>
      </c>
      <c r="H30" s="22">
        <f t="shared" si="0"/>
        <v>35.699999999999996</v>
      </c>
      <c r="I30" s="27">
        <f>SUM(G30)</f>
        <v>15</v>
      </c>
      <c r="J30" s="22">
        <f>I30*G2</f>
        <v>35.699999999999996</v>
      </c>
    </row>
    <row r="31" spans="1:13">
      <c r="A31" s="3"/>
      <c r="B31" s="42">
        <v>0.50347222222222221</v>
      </c>
      <c r="C31" s="58" t="s">
        <v>3</v>
      </c>
      <c r="D31" s="58"/>
      <c r="E31" s="59"/>
      <c r="F31" s="49"/>
      <c r="G31" s="26"/>
      <c r="H31" s="23"/>
      <c r="I31" s="29"/>
      <c r="J31" s="23"/>
    </row>
    <row r="32" spans="1:13">
      <c r="G32" s="8"/>
    </row>
  </sheetData>
  <mergeCells count="53">
    <mergeCell ref="F29:F31"/>
    <mergeCell ref="G1:H1"/>
    <mergeCell ref="G2:H2"/>
    <mergeCell ref="K12:K14"/>
    <mergeCell ref="L12:L14"/>
    <mergeCell ref="H11:H13"/>
    <mergeCell ref="H30:H31"/>
    <mergeCell ref="K15:L15"/>
    <mergeCell ref="K16:K18"/>
    <mergeCell ref="L16:L18"/>
    <mergeCell ref="I24:I28"/>
    <mergeCell ref="I30:I31"/>
    <mergeCell ref="J11:J13"/>
    <mergeCell ref="J14:J16"/>
    <mergeCell ref="J17:J18"/>
    <mergeCell ref="J19:J21"/>
    <mergeCell ref="J22:J23"/>
    <mergeCell ref="J24:J28"/>
    <mergeCell ref="K4:L4"/>
    <mergeCell ref="K10:L10"/>
    <mergeCell ref="K6:K8"/>
    <mergeCell ref="L6:L8"/>
    <mergeCell ref="C6:E6"/>
    <mergeCell ref="C7:E7"/>
    <mergeCell ref="C8:E8"/>
    <mergeCell ref="C5:E5"/>
    <mergeCell ref="I11:I13"/>
    <mergeCell ref="I14:I16"/>
    <mergeCell ref="I17:I18"/>
    <mergeCell ref="I19:I21"/>
    <mergeCell ref="I22:I23"/>
    <mergeCell ref="C27:E28"/>
    <mergeCell ref="B27:B28"/>
    <mergeCell ref="B14:E16"/>
    <mergeCell ref="C11:E11"/>
    <mergeCell ref="C12:E12"/>
    <mergeCell ref="C13:E13"/>
    <mergeCell ref="A1:E3"/>
    <mergeCell ref="A10:E10"/>
    <mergeCell ref="B17:E18"/>
    <mergeCell ref="B19:E21"/>
    <mergeCell ref="J30:J31"/>
    <mergeCell ref="A4:E4"/>
    <mergeCell ref="B29:E29"/>
    <mergeCell ref="C30:E30"/>
    <mergeCell ref="C31:E31"/>
    <mergeCell ref="F11:F13"/>
    <mergeCell ref="G11:G13"/>
    <mergeCell ref="G30:G31"/>
    <mergeCell ref="C22:E22"/>
    <mergeCell ref="C23:E23"/>
    <mergeCell ref="C24:E26"/>
    <mergeCell ref="B24:B26"/>
  </mergeCells>
  <conditionalFormatting sqref="K16:K18">
    <cfRule type="cellIs" dxfId="3" priority="2" operator="greaterThan">
      <formula>1500</formula>
    </cfRule>
    <cfRule type="cellIs" dxfId="2" priority="4" operator="lessThan">
      <formula>1500</formula>
    </cfRule>
  </conditionalFormatting>
  <conditionalFormatting sqref="L16:L18">
    <cfRule type="cellIs" dxfId="1" priority="1" operator="lessThan">
      <formula>"3.570 TL"</formula>
    </cfRule>
    <cfRule type="cellIs" dxfId="0" priority="3" operator="greaterThan">
      <formula>"3.570 TL"</formula>
    </cfRule>
  </conditionalFormatting>
  <pageMargins left="0.7" right="0.7" top="0.75" bottom="0.75" header="0.3" footer="0.3"/>
  <pageSetup paperSize="9" orientation="portrait" r:id="rId1"/>
  <ignoredErrors>
    <ignoredError sqref="I14 I17 I19 I22 I24" formulaRange="1"/>
    <ignoredError sqref="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I21" sqref="I21"/>
    </sheetView>
  </sheetViews>
  <sheetFormatPr defaultRowHeight="15"/>
  <cols>
    <col min="2" max="2" width="12.7109375" customWidth="1"/>
  </cols>
  <sheetData>
    <row r="1" spans="1:2">
      <c r="A1" s="81" t="s">
        <v>46</v>
      </c>
      <c r="B1" s="81"/>
    </row>
    <row r="2" spans="1:2">
      <c r="A2" s="9" t="s">
        <v>47</v>
      </c>
      <c r="B2" s="8">
        <f>SUM(planning!G14,planning!G17,planning!G19,planning!G24,planning!G27)</f>
        <v>170</v>
      </c>
    </row>
    <row r="3" spans="1:2">
      <c r="A3" s="9" t="s">
        <v>48</v>
      </c>
      <c r="B3" s="8">
        <f>SUM(planning!G11,planning!G15,planning!G18,planning!G21,planning!G25,planning!G30)</f>
        <v>290</v>
      </c>
    </row>
    <row r="4" spans="1:2">
      <c r="A4" s="9" t="s">
        <v>49</v>
      </c>
      <c r="B4" s="7">
        <f>planning!B6</f>
        <v>669.05</v>
      </c>
    </row>
    <row r="5" spans="1:2">
      <c r="A5" s="9" t="s">
        <v>50</v>
      </c>
      <c r="B5" s="80">
        <f>SUM(planning!B7,planning!B8)</f>
        <v>54.5</v>
      </c>
    </row>
    <row r="6" spans="1:2">
      <c r="A6" s="9" t="s">
        <v>51</v>
      </c>
      <c r="B6" s="8">
        <f>SUM(planning!G28,planning!G20,planning!G16,planning!G26,planning!G22)</f>
        <v>310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planning</vt:lpstr>
      <vt:lpstr>grafiek</vt:lpstr>
      <vt:lpstr>Blad3</vt:lpstr>
    </vt:vector>
  </TitlesOfParts>
  <Company>St-Michiel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Home</cp:lastModifiedBy>
  <dcterms:created xsi:type="dcterms:W3CDTF">2013-01-28T14:50:53Z</dcterms:created>
  <dcterms:modified xsi:type="dcterms:W3CDTF">2013-02-04T17:41:09Z</dcterms:modified>
</cp:coreProperties>
</file>