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cuments\"/>
    </mc:Choice>
  </mc:AlternateContent>
  <bookViews>
    <workbookView xWindow="0" yWindow="0" windowWidth="19200" windowHeight="11595"/>
  </bookViews>
  <sheets>
    <sheet name="U8" sheetId="1" r:id="rId1"/>
    <sheet name="U7" sheetId="2" r:id="rId2"/>
    <sheet name="U9" sheetId="3" r:id="rId3"/>
  </sheets>
  <externalReferences>
    <externalReference r:id="rId4"/>
  </externalReferenc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3" l="1"/>
  <c r="C9" i="3"/>
  <c r="B9" i="3"/>
  <c r="B8" i="3"/>
  <c r="C7" i="3"/>
  <c r="B7" i="3"/>
  <c r="C6" i="3"/>
  <c r="B6" i="3"/>
  <c r="C9" i="2"/>
  <c r="B9" i="2"/>
  <c r="C8" i="2"/>
  <c r="B8" i="2"/>
  <c r="C7" i="2"/>
  <c r="B7" i="2"/>
  <c r="C6" i="2"/>
  <c r="B6" i="2"/>
  <c r="E39" i="1" l="1"/>
  <c r="AG5" i="1" l="1"/>
  <c r="AG7" i="1"/>
  <c r="AG9" i="1"/>
  <c r="AG11" i="1"/>
  <c r="AG13" i="1"/>
  <c r="AG15" i="1"/>
  <c r="AG17" i="1"/>
  <c r="AG19" i="1"/>
  <c r="AG21" i="1"/>
  <c r="AG23" i="1"/>
  <c r="AG25" i="1"/>
  <c r="AG27" i="1"/>
  <c r="H37" i="1"/>
  <c r="G37" i="1"/>
  <c r="D37" i="1"/>
  <c r="B37" i="1"/>
  <c r="H36" i="1"/>
  <c r="G36" i="1"/>
  <c r="D36" i="1"/>
  <c r="B36" i="1"/>
  <c r="AA35" i="1"/>
  <c r="H35" i="1"/>
  <c r="G35" i="1"/>
  <c r="D35" i="1"/>
  <c r="B35" i="1"/>
  <c r="H34" i="1"/>
  <c r="G34" i="1"/>
  <c r="D34" i="1"/>
  <c r="B34" i="1"/>
  <c r="H33" i="1"/>
  <c r="G33" i="1"/>
  <c r="D33" i="1"/>
  <c r="B33" i="1"/>
  <c r="H32" i="1"/>
  <c r="G32" i="1"/>
  <c r="D32" i="1"/>
  <c r="B32" i="1"/>
  <c r="Z31" i="1"/>
  <c r="X31" i="1"/>
  <c r="H31" i="1"/>
  <c r="G31" i="1"/>
  <c r="D31" i="1"/>
  <c r="B31" i="1"/>
  <c r="H30" i="1"/>
  <c r="G30" i="1"/>
  <c r="D30" i="1"/>
  <c r="B30" i="1"/>
  <c r="H29" i="1"/>
  <c r="G29" i="1"/>
  <c r="D29" i="1"/>
  <c r="B29" i="1"/>
  <c r="H28" i="1"/>
  <c r="G28" i="1"/>
  <c r="D28" i="1"/>
  <c r="B28" i="1"/>
  <c r="Z26" i="1"/>
  <c r="X26" i="1"/>
  <c r="H25" i="1"/>
  <c r="G25" i="1"/>
  <c r="D25" i="1"/>
  <c r="B25" i="1"/>
  <c r="H24" i="1"/>
  <c r="G24" i="1"/>
  <c r="D24" i="1"/>
  <c r="B24" i="1"/>
  <c r="H23" i="1"/>
  <c r="G23" i="1"/>
  <c r="B23" i="1"/>
  <c r="H22" i="1"/>
  <c r="G22" i="1"/>
  <c r="D22" i="1"/>
  <c r="Z21" i="1"/>
  <c r="X21" i="1"/>
  <c r="H21" i="1"/>
  <c r="G21" i="1"/>
  <c r="D21" i="1"/>
  <c r="B21" i="1"/>
  <c r="D23" i="1" s="1"/>
  <c r="H20" i="1"/>
  <c r="G20" i="1"/>
  <c r="B20" i="1"/>
  <c r="N19" i="1"/>
  <c r="M19" i="1"/>
  <c r="K19" i="1"/>
  <c r="H19" i="1"/>
  <c r="G19" i="1"/>
  <c r="D19" i="1"/>
  <c r="B19" i="1"/>
  <c r="N18" i="1"/>
  <c r="M18" i="1"/>
  <c r="K18" i="1"/>
  <c r="H18" i="1"/>
  <c r="G18" i="1"/>
  <c r="D18" i="1"/>
  <c r="B18" i="1"/>
  <c r="D20" i="1" s="1"/>
  <c r="B22" i="1" s="1"/>
  <c r="N17" i="1"/>
  <c r="M17" i="1"/>
  <c r="K17" i="1"/>
  <c r="H17" i="1"/>
  <c r="G17" i="1"/>
  <c r="D17" i="1"/>
  <c r="B17" i="1"/>
  <c r="Z16" i="1"/>
  <c r="X16" i="1"/>
  <c r="N16" i="1"/>
  <c r="M16" i="1"/>
  <c r="K16" i="1"/>
  <c r="H16" i="1"/>
  <c r="G16" i="1"/>
  <c r="D16" i="1"/>
  <c r="B16" i="1"/>
  <c r="N15" i="1"/>
  <c r="M15" i="1"/>
  <c r="K15" i="1"/>
  <c r="N14" i="1"/>
  <c r="M14" i="1"/>
  <c r="K14" i="1"/>
  <c r="H13" i="1"/>
  <c r="L19" i="1" s="1"/>
  <c r="G13" i="1"/>
  <c r="D13" i="1"/>
  <c r="H12" i="1"/>
  <c r="G12" i="1"/>
  <c r="D12" i="1"/>
  <c r="Z11" i="1"/>
  <c r="X11" i="1"/>
  <c r="H11" i="1"/>
  <c r="G11" i="1"/>
  <c r="B11" i="1"/>
  <c r="N10" i="1"/>
  <c r="M10" i="1"/>
  <c r="K10" i="1"/>
  <c r="H10" i="1"/>
  <c r="G10" i="1"/>
  <c r="B10" i="1"/>
  <c r="N9" i="1"/>
  <c r="M9" i="1"/>
  <c r="K9" i="1"/>
  <c r="H9" i="1"/>
  <c r="G9" i="1"/>
  <c r="D9" i="1"/>
  <c r="N8" i="1"/>
  <c r="M8" i="1"/>
  <c r="K8" i="1"/>
  <c r="H8" i="1"/>
  <c r="G8" i="1"/>
  <c r="D8" i="1"/>
  <c r="N7" i="1"/>
  <c r="M7" i="1"/>
  <c r="K7" i="1"/>
  <c r="H7" i="1"/>
  <c r="G7" i="1"/>
  <c r="B7" i="1"/>
  <c r="Z6" i="1"/>
  <c r="X6" i="1"/>
  <c r="N6" i="1"/>
  <c r="M6" i="1"/>
  <c r="K6" i="1"/>
  <c r="H6" i="1"/>
  <c r="G6" i="1"/>
  <c r="B6" i="1"/>
  <c r="N5" i="1"/>
  <c r="M5" i="1"/>
  <c r="K5" i="1"/>
  <c r="H5" i="1"/>
  <c r="L15" i="1" s="1"/>
  <c r="G5" i="1"/>
  <c r="D5" i="1"/>
  <c r="B5" i="1"/>
  <c r="B9" i="1" s="1"/>
  <c r="H4" i="1"/>
  <c r="G4" i="1"/>
  <c r="D4" i="1"/>
  <c r="B4" i="1"/>
  <c r="D6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V6" i="1" s="1"/>
  <c r="V11" i="1" s="1"/>
  <c r="V16" i="1" s="1"/>
  <c r="V21" i="1" s="1"/>
  <c r="V26" i="1" s="1"/>
  <c r="V31" i="1" s="1"/>
  <c r="L5" i="1" l="1"/>
  <c r="L9" i="1"/>
  <c r="L18" i="1"/>
  <c r="L10" i="1"/>
  <c r="L6" i="1"/>
  <c r="L17" i="1"/>
  <c r="L16" i="1"/>
  <c r="L14" i="1"/>
  <c r="L8" i="1"/>
  <c r="L7" i="1"/>
  <c r="B8" i="1"/>
  <c r="B12" i="1" s="1"/>
  <c r="D11" i="1"/>
  <c r="B13" i="1"/>
  <c r="A16" i="1"/>
  <c r="D7" i="1"/>
  <c r="D10" i="1" l="1"/>
  <c r="A28" i="1"/>
  <c r="A29" i="1" s="1"/>
  <c r="A30" i="1" s="1"/>
  <c r="A31" i="1" s="1"/>
  <c r="A32" i="1" s="1"/>
  <c r="A33" i="1" s="1"/>
  <c r="A34" i="1" s="1"/>
  <c r="A35" i="1" s="1"/>
  <c r="A36" i="1" s="1"/>
  <c r="A37" i="1" s="1"/>
  <c r="A17" i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<sst xmlns="http://schemas.openxmlformats.org/spreadsheetml/2006/main" count="111" uniqueCount="36">
  <si>
    <t>Finales</t>
  </si>
  <si>
    <t>Rangschikking</t>
  </si>
  <si>
    <t>aanvang</t>
  </si>
  <si>
    <t>Wedstrijdveld 1</t>
  </si>
  <si>
    <t>doelsaldo</t>
  </si>
  <si>
    <t>Punten</t>
  </si>
  <si>
    <t>Rangschikking poule 1</t>
  </si>
  <si>
    <t>saldo</t>
  </si>
  <si>
    <t>-</t>
  </si>
  <si>
    <t>plaats</t>
  </si>
  <si>
    <t>ploeg</t>
  </si>
  <si>
    <t>punten</t>
  </si>
  <si>
    <t>goals</t>
  </si>
  <si>
    <t>veld</t>
  </si>
  <si>
    <t>Plaatsen 7 en 8</t>
  </si>
  <si>
    <t>Plaatsen 9 en 10</t>
  </si>
  <si>
    <t>Rangschikking poule 2</t>
  </si>
  <si>
    <t>Wedstrijdveld 2</t>
  </si>
  <si>
    <t>Plaatsen 11 en 12</t>
  </si>
  <si>
    <t>Plaatsen 5 en 6</t>
  </si>
  <si>
    <t>Plaatsen 3 en 4</t>
  </si>
  <si>
    <t>Wedstrijdveld 3</t>
  </si>
  <si>
    <t>Plaatsen 1 en 2</t>
  </si>
  <si>
    <t>Score</t>
  </si>
  <si>
    <t>KFCMA</t>
  </si>
  <si>
    <t>Wielsbeke</t>
  </si>
  <si>
    <t>KFCMB</t>
  </si>
  <si>
    <t xml:space="preserve"> Winkel-Sport</t>
  </si>
  <si>
    <t xml:space="preserve">   Rangschikking</t>
  </si>
  <si>
    <t xml:space="preserve">   Boardingtornooi U7</t>
  </si>
  <si>
    <t>KFCM A</t>
  </si>
  <si>
    <t>KFCM B</t>
  </si>
  <si>
    <t>Rumbeke B</t>
  </si>
  <si>
    <t>Rumbeke A</t>
  </si>
  <si>
    <t xml:space="preserve">   Minivoetbal U9</t>
  </si>
  <si>
    <t>Voorrondes U8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</si>
</sst>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3" borderId="4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20" fontId="0" fillId="0" borderId="4" xfId="0" applyNumberFormat="1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right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left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20" fontId="0" fillId="0" borderId="14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4" borderId="17" xfId="0" applyFill="1" applyBorder="1" applyAlignment="1" applyProtection="1">
      <alignment horizontal="center" vertical="center"/>
    </xf>
    <xf numFmtId="0" fontId="0" fillId="4" borderId="18" xfId="0" applyFill="1" applyBorder="1" applyAlignment="1" applyProtection="1">
      <alignment horizontal="center" vertical="center"/>
    </xf>
    <xf numFmtId="0" fontId="0" fillId="4" borderId="19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21" xfId="0" applyBorder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24" xfId="0" applyFill="1" applyBorder="1" applyAlignment="1" applyProtection="1">
      <alignment horizontal="center" vertical="center"/>
    </xf>
    <xf numFmtId="0" fontId="0" fillId="3" borderId="23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0" fillId="3" borderId="24" xfId="0" applyFill="1" applyBorder="1" applyAlignment="1" applyProtection="1">
      <alignment horizontal="center" vertical="center"/>
    </xf>
    <xf numFmtId="0" fontId="0" fillId="6" borderId="23" xfId="0" applyFill="1" applyBorder="1" applyAlignment="1" applyProtection="1">
      <alignment horizontal="center" vertical="center"/>
    </xf>
    <xf numFmtId="0" fontId="0" fillId="6" borderId="20" xfId="0" applyFill="1" applyBorder="1" applyAlignment="1" applyProtection="1">
      <alignment horizontal="center" vertical="center"/>
    </xf>
    <xf numFmtId="0" fontId="0" fillId="6" borderId="24" xfId="0" applyFill="1" applyBorder="1" applyAlignment="1" applyProtection="1">
      <alignment horizontal="center" vertical="center"/>
    </xf>
    <xf numFmtId="0" fontId="0" fillId="5" borderId="23" xfId="0" applyFill="1" applyBorder="1" applyAlignment="1" applyProtection="1">
      <alignment horizontal="center" vertical="center"/>
    </xf>
    <xf numFmtId="0" fontId="0" fillId="5" borderId="20" xfId="0" applyFill="1" applyBorder="1" applyAlignment="1" applyProtection="1">
      <alignment horizontal="center" vertical="center"/>
    </xf>
    <xf numFmtId="0" fontId="0" fillId="5" borderId="24" xfId="0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8" borderId="23" xfId="0" applyFill="1" applyBorder="1" applyAlignment="1" applyProtection="1">
      <alignment horizontal="center" vertical="center"/>
    </xf>
    <xf numFmtId="0" fontId="0" fillId="8" borderId="20" xfId="0" applyFill="1" applyBorder="1" applyAlignment="1" applyProtection="1">
      <alignment horizontal="center" vertical="center"/>
    </xf>
    <xf numFmtId="0" fontId="0" fillId="8" borderId="24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vertical="center"/>
    </xf>
    <xf numFmtId="20" fontId="0" fillId="0" borderId="26" xfId="0" applyNumberFormat="1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right" vertical="center"/>
    </xf>
    <xf numFmtId="0" fontId="0" fillId="0" borderId="27" xfId="0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20" fontId="0" fillId="0" borderId="0" xfId="0" applyNumberForma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6" xfId="0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vertical="center"/>
    </xf>
    <xf numFmtId="0" fontId="0" fillId="0" borderId="28" xfId="0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Fill="1" applyAlignment="1" applyProtection="1">
      <alignment horizontal="right" vertical="center"/>
    </xf>
    <xf numFmtId="0" fontId="0" fillId="10" borderId="0" xfId="0" applyFill="1" applyBorder="1" applyAlignment="1" applyProtection="1">
      <alignment vertical="center"/>
    </xf>
    <xf numFmtId="0" fontId="0" fillId="10" borderId="0" xfId="0" applyFill="1" applyBorder="1"/>
    <xf numFmtId="0" fontId="3" fillId="10" borderId="0" xfId="0" applyFont="1" applyFill="1" applyBorder="1" applyAlignment="1" applyProtection="1">
      <alignment horizontal="center" vertical="center"/>
    </xf>
    <xf numFmtId="0" fontId="5" fillId="10" borderId="0" xfId="0" applyFont="1" applyFill="1" applyBorder="1" applyAlignment="1" applyProtection="1">
      <alignment horizontal="center" vertical="center"/>
    </xf>
    <xf numFmtId="0" fontId="7" fillId="10" borderId="0" xfId="0" applyFont="1" applyFill="1" applyBorder="1" applyAlignment="1" applyProtection="1">
      <alignment horizontal="center" vertical="center"/>
    </xf>
    <xf numFmtId="0" fontId="4" fillId="10" borderId="0" xfId="0" applyFont="1" applyFill="1" applyBorder="1" applyAlignment="1" applyProtection="1">
      <alignment horizontal="center" vertical="center"/>
    </xf>
    <xf numFmtId="0" fontId="0" fillId="10" borderId="0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20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0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20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0" fillId="0" borderId="0" xfId="0" applyFont="1" applyAlignment="1">
      <alignment horizontal="center"/>
    </xf>
    <xf numFmtId="0" fontId="0" fillId="2" borderId="8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4" xfId="1" applyNumberFormat="1" applyFont="1" applyFill="1" applyBorder="1" applyAlignment="1" applyProtection="1">
      <alignment horizontal="center" vertical="center" wrapText="1"/>
    </xf>
    <xf numFmtId="0" fontId="0" fillId="0" borderId="26" xfId="1" applyNumberFormat="1" applyFont="1" applyFill="1" applyBorder="1" applyAlignment="1" applyProtection="1">
      <alignment horizontal="center" vertical="center" wrapText="1"/>
    </xf>
    <xf numFmtId="0" fontId="6" fillId="5" borderId="6" xfId="0" applyFont="1" applyFill="1" applyBorder="1" applyAlignment="1" applyProtection="1">
      <alignment horizontal="center" vertical="center"/>
    </xf>
    <xf numFmtId="0" fontId="6" fillId="5" borderId="27" xfId="0" applyFont="1" applyFill="1" applyBorder="1" applyAlignment="1" applyProtection="1">
      <alignment horizontal="center" vertical="center"/>
    </xf>
    <xf numFmtId="0" fontId="6" fillId="5" borderId="4" xfId="0" applyFont="1" applyFill="1" applyBorder="1" applyAlignment="1" applyProtection="1">
      <alignment horizontal="center" vertical="center"/>
      <protection locked="0"/>
    </xf>
    <xf numFmtId="0" fontId="6" fillId="5" borderId="26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10" borderId="0" xfId="0" applyFont="1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4" fillId="10" borderId="0" xfId="0" applyFont="1" applyFill="1" applyBorder="1" applyAlignment="1" applyProtection="1">
      <alignment horizontal="center" vertical="center"/>
    </xf>
    <xf numFmtId="0" fontId="7" fillId="10" borderId="0" xfId="0" applyFont="1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5" fillId="10" borderId="0" xfId="0" applyFont="1" applyFill="1" applyBorder="1" applyAlignment="1" applyProtection="1">
      <alignment horizontal="center" vertical="center"/>
    </xf>
    <xf numFmtId="0" fontId="4" fillId="4" borderId="20" xfId="0" applyFont="1" applyFill="1" applyBorder="1" applyAlignment="1" applyProtection="1">
      <alignment horizontal="center" vertical="center"/>
    </xf>
    <xf numFmtId="0" fontId="4" fillId="4" borderId="22" xfId="0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center" vertical="center"/>
    </xf>
    <xf numFmtId="0" fontId="4" fillId="7" borderId="20" xfId="0" applyFont="1" applyFill="1" applyBorder="1" applyAlignment="1" applyProtection="1">
      <alignment horizontal="center" vertical="center"/>
    </xf>
    <xf numFmtId="0" fontId="7" fillId="7" borderId="22" xfId="0" applyFont="1" applyFill="1" applyBorder="1" applyAlignment="1" applyProtection="1">
      <alignment horizontal="center" vertical="center"/>
    </xf>
    <xf numFmtId="0" fontId="7" fillId="7" borderId="18" xfId="0" applyFont="1" applyFill="1" applyBorder="1" applyAlignment="1" applyProtection="1">
      <alignment horizontal="center" vertical="center"/>
    </xf>
    <xf numFmtId="0" fontId="0" fillId="10" borderId="0" xfId="0" applyFont="1" applyFill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center"/>
    </xf>
    <xf numFmtId="20" fontId="0" fillId="0" borderId="4" xfId="0" applyNumberFormat="1" applyFill="1" applyBorder="1" applyAlignment="1" applyProtection="1">
      <alignment horizontal="center" vertical="center"/>
    </xf>
    <xf numFmtId="20" fontId="0" fillId="0" borderId="26" xfId="0" applyNumberFormat="1" applyFill="1" applyBorder="1" applyAlignment="1" applyProtection="1">
      <alignment horizontal="center" vertical="center"/>
    </xf>
    <xf numFmtId="0" fontId="0" fillId="0" borderId="4" xfId="1" applyNumberFormat="1" applyFont="1" applyFill="1" applyBorder="1" applyAlignment="1" applyProtection="1">
      <alignment horizontal="center" vertical="center"/>
    </xf>
    <xf numFmtId="0" fontId="0" fillId="0" borderId="26" xfId="1" applyNumberFormat="1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9" borderId="25" xfId="0" applyFont="1" applyFill="1" applyBorder="1" applyAlignment="1" applyProtection="1">
      <alignment horizontal="center" vertical="center"/>
    </xf>
    <xf numFmtId="0" fontId="8" fillId="9" borderId="6" xfId="0" quotePrefix="1" applyFont="1" applyFill="1" applyBorder="1" applyAlignment="1" applyProtection="1">
      <alignment horizontal="center" vertical="center"/>
    </xf>
    <xf numFmtId="0" fontId="8" fillId="9" borderId="27" xfId="0" quotePrefix="1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28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 applyProtection="1">
      <alignment horizontal="center" vertical="center"/>
      <protection locked="0"/>
    </xf>
    <xf numFmtId="0" fontId="6" fillId="9" borderId="26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25" xfId="0" applyFont="1" applyFill="1" applyBorder="1" applyAlignment="1" applyProtection="1">
      <alignment horizontal="center" vertical="center"/>
    </xf>
    <xf numFmtId="0" fontId="8" fillId="0" borderId="6" xfId="0" quotePrefix="1" applyFont="1" applyFill="1" applyBorder="1" applyAlignment="1" applyProtection="1">
      <alignment horizontal="center" vertical="center"/>
    </xf>
    <xf numFmtId="0" fontId="8" fillId="0" borderId="27" xfId="0" quotePrefix="1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20" fontId="0" fillId="0" borderId="5" xfId="0" applyNumberFormat="1" applyFill="1" applyBorder="1" applyAlignment="1" applyProtection="1">
      <alignment horizontal="center" vertical="center"/>
    </xf>
    <xf numFmtId="20" fontId="0" fillId="0" borderId="25" xfId="0" applyNumberFormat="1" applyFill="1" applyBorder="1" applyAlignment="1" applyProtection="1">
      <alignment horizontal="center" vertical="center"/>
    </xf>
    <xf numFmtId="0" fontId="6" fillId="6" borderId="6" xfId="0" applyFont="1" applyFill="1" applyBorder="1" applyAlignment="1" applyProtection="1">
      <alignment horizontal="center" vertical="center"/>
    </xf>
    <xf numFmtId="0" fontId="6" fillId="6" borderId="27" xfId="0" applyFont="1" applyFill="1" applyBorder="1" applyAlignment="1" applyProtection="1">
      <alignment horizontal="center" vertical="center"/>
    </xf>
    <xf numFmtId="0" fontId="8" fillId="6" borderId="6" xfId="0" quotePrefix="1" applyFont="1" applyFill="1" applyBorder="1" applyAlignment="1" applyProtection="1">
      <alignment horizontal="center" vertical="center"/>
    </xf>
    <xf numFmtId="0" fontId="8" fillId="6" borderId="27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27" xfId="0" applyFont="1" applyFill="1" applyBorder="1" applyAlignment="1" applyProtection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</xf>
    <xf numFmtId="0" fontId="8" fillId="3" borderId="27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6" borderId="4" xfId="0" applyFont="1" applyFill="1" applyBorder="1" applyAlignment="1" applyProtection="1">
      <alignment horizontal="center" vertical="center"/>
      <protection locked="0"/>
    </xf>
    <xf numFmtId="0" fontId="6" fillId="6" borderId="26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28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25" xfId="0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</xf>
    <xf numFmtId="0" fontId="8" fillId="4" borderId="27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28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2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5" borderId="28" xfId="0" applyFont="1" applyFill="1" applyBorder="1" applyAlignment="1" applyProtection="1">
      <alignment horizontal="center" vertical="center"/>
      <protection locked="0"/>
    </xf>
    <xf numFmtId="20" fontId="0" fillId="0" borderId="5" xfId="0" applyNumberFormat="1" applyFill="1" applyBorder="1" applyAlignment="1" applyProtection="1">
      <alignment horizontal="center" vertical="center" wrapText="1"/>
    </xf>
    <xf numFmtId="20" fontId="0" fillId="0" borderId="25" xfId="0" applyNumberFormat="1" applyFill="1" applyBorder="1" applyAlignment="1" applyProtection="1">
      <alignment horizontal="center" vertical="center" wrapText="1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vd\Desktop\toernoo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ve ploegen en instellingen"/>
      <sheetName val="Blad1"/>
      <sheetName val="Blad2"/>
    </sheetNames>
    <sheetDataSet>
      <sheetData sheetId="0">
        <row r="1">
          <cell r="H1">
            <v>0.375</v>
          </cell>
        </row>
        <row r="2">
          <cell r="B2" t="str">
            <v>Kuurne A</v>
          </cell>
          <cell r="H2">
            <v>1.0416666666666666E-2</v>
          </cell>
        </row>
        <row r="3">
          <cell r="B3" t="str">
            <v>KFC Meulebeke A</v>
          </cell>
          <cell r="H3">
            <v>3.472222222222222E-3</v>
          </cell>
        </row>
        <row r="4">
          <cell r="B4" t="str">
            <v>Kachtem B</v>
          </cell>
          <cell r="H4">
            <v>1.0416666666666666E-2</v>
          </cell>
        </row>
        <row r="5">
          <cell r="B5" t="str">
            <v>Eernegem B</v>
          </cell>
        </row>
        <row r="6">
          <cell r="B6" t="str">
            <v>Wielsbeke</v>
          </cell>
        </row>
        <row r="7">
          <cell r="B7" t="str">
            <v>Rumbeke</v>
          </cell>
        </row>
        <row r="8">
          <cell r="B8" t="str">
            <v>KFC Meulebeke B</v>
          </cell>
        </row>
        <row r="9">
          <cell r="B9" t="str">
            <v>Kachtem A</v>
          </cell>
        </row>
        <row r="10">
          <cell r="B10" t="str">
            <v>Kuurne B</v>
          </cell>
        </row>
        <row r="11">
          <cell r="B11" t="str">
            <v>Eernegem A</v>
          </cell>
        </row>
        <row r="12">
          <cell r="B12" t="str">
            <v>SV Kortrijk</v>
          </cell>
        </row>
        <row r="13">
          <cell r="B13" t="str">
            <v>Ruddervoorde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3"/>
  <sheetViews>
    <sheetView tabSelected="1" workbookViewId="0">
      <selection activeCell="D6" sqref="D6"/>
    </sheetView>
  </sheetViews>
  <sheetFormatPr defaultRowHeight="15" x14ac:dyDescent="0.25"/>
  <cols>
    <col min="2" max="2" width="18" customWidth="1"/>
    <col min="4" max="4" width="18.28515625" customWidth="1"/>
    <col min="11" max="11" width="16" customWidth="1"/>
    <col min="33" max="33" width="33.5703125" customWidth="1"/>
    <col min="34" max="34" width="33.5703125" style="76" customWidth="1"/>
    <col min="35" max="46" width="9.140625" style="76"/>
  </cols>
  <sheetData>
    <row r="1" spans="1:46" ht="15.75" thickBot="1" x14ac:dyDescent="0.3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3"/>
      <c r="P1" s="3"/>
      <c r="Q1" s="1"/>
      <c r="R1" s="1"/>
      <c r="S1" s="1"/>
      <c r="T1" s="1"/>
      <c r="U1" s="3"/>
      <c r="V1" s="4"/>
      <c r="W1" s="4"/>
      <c r="X1" s="4"/>
      <c r="Y1" s="4"/>
      <c r="Z1" s="4"/>
      <c r="AA1" s="4"/>
      <c r="AB1" s="4"/>
      <c r="AC1" s="5"/>
      <c r="AD1" s="5"/>
      <c r="AE1" s="5"/>
      <c r="AF1" s="5"/>
      <c r="AG1" s="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</row>
    <row r="2" spans="1:46" ht="34.5" thickBot="1" x14ac:dyDescent="0.3">
      <c r="A2" s="115" t="s">
        <v>35</v>
      </c>
      <c r="B2" s="116"/>
      <c r="C2" s="116"/>
      <c r="D2" s="116"/>
      <c r="E2" s="116"/>
      <c r="F2" s="117"/>
      <c r="G2" s="6"/>
      <c r="H2" s="6"/>
      <c r="I2" s="2"/>
      <c r="J2" s="7"/>
      <c r="K2" s="7"/>
      <c r="L2" s="7"/>
      <c r="M2" s="7"/>
      <c r="N2" s="7"/>
      <c r="O2" s="3"/>
      <c r="P2" s="3"/>
      <c r="Q2" s="1"/>
      <c r="R2" s="1"/>
      <c r="S2" s="1"/>
      <c r="T2" s="1"/>
      <c r="U2" s="3"/>
      <c r="V2" s="115" t="s">
        <v>0</v>
      </c>
      <c r="W2" s="116"/>
      <c r="X2" s="116"/>
      <c r="Y2" s="116"/>
      <c r="Z2" s="116"/>
      <c r="AA2" s="116"/>
      <c r="AB2" s="117"/>
      <c r="AC2" s="5"/>
      <c r="AD2" s="5"/>
      <c r="AE2" s="115" t="s">
        <v>1</v>
      </c>
      <c r="AF2" s="116"/>
      <c r="AG2" s="117"/>
      <c r="AH2" s="77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</row>
    <row r="3" spans="1:46" ht="15.75" thickBot="1" x14ac:dyDescent="0.3">
      <c r="A3" s="8" t="s">
        <v>2</v>
      </c>
      <c r="B3" s="119" t="s">
        <v>3</v>
      </c>
      <c r="C3" s="120"/>
      <c r="D3" s="120"/>
      <c r="E3" s="121" t="s">
        <v>23</v>
      </c>
      <c r="F3" s="122"/>
      <c r="G3" s="119" t="s">
        <v>5</v>
      </c>
      <c r="H3" s="123"/>
      <c r="I3" s="2"/>
      <c r="J3" s="124" t="s">
        <v>6</v>
      </c>
      <c r="K3" s="125"/>
      <c r="L3" s="125"/>
      <c r="M3" s="125"/>
      <c r="N3" s="126"/>
      <c r="O3" s="3"/>
      <c r="P3" s="124" t="s">
        <v>6</v>
      </c>
      <c r="Q3" s="125"/>
      <c r="R3" s="125"/>
      <c r="S3" s="125"/>
      <c r="T3" s="126"/>
      <c r="U3" s="3"/>
      <c r="V3" s="4"/>
      <c r="W3" s="4"/>
      <c r="X3" s="4"/>
      <c r="Y3" s="4"/>
      <c r="Z3" s="4"/>
      <c r="AA3" s="4"/>
      <c r="AB3" s="4"/>
      <c r="AC3" s="9"/>
      <c r="AD3" s="5"/>
      <c r="AE3" s="5"/>
      <c r="AF3" s="5"/>
      <c r="AG3" s="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</row>
    <row r="4" spans="1:46" ht="21.75" customHeight="1" thickBot="1" x14ac:dyDescent="0.3">
      <c r="A4" s="10">
        <f>'[1]Ingave ploegen en instellingen'!H1</f>
        <v>0.375</v>
      </c>
      <c r="B4" s="11" t="str">
        <f>'[1]Ingave ploegen en instellingen'!B2</f>
        <v>Kuurne A</v>
      </c>
      <c r="C4" s="12" t="s">
        <v>8</v>
      </c>
      <c r="D4" s="13" t="str">
        <f>'[1]Ingave ploegen en instellingen'!B3</f>
        <v>KFC Meulebeke A</v>
      </c>
      <c r="E4" s="14"/>
      <c r="F4" s="15"/>
      <c r="G4" s="16">
        <f t="shared" ref="G4:G13" si="0">IF(E4="",0,IF(E4&gt;F4,3,IF(E4=F4,1,0)))</f>
        <v>0</v>
      </c>
      <c r="H4" s="17">
        <f t="shared" ref="H4:H13" si="1">IF(F4="",0,IF(F4&gt;E4,3,IF(F4=E4,1,0)))</f>
        <v>0</v>
      </c>
      <c r="I4" s="2"/>
      <c r="J4" s="18" t="s">
        <v>9</v>
      </c>
      <c r="K4" s="19" t="s">
        <v>10</v>
      </c>
      <c r="L4" s="19" t="s">
        <v>11</v>
      </c>
      <c r="M4" s="19" t="s">
        <v>7</v>
      </c>
      <c r="N4" s="20" t="s">
        <v>12</v>
      </c>
      <c r="O4" s="3"/>
      <c r="P4" s="18" t="s">
        <v>9</v>
      </c>
      <c r="Q4" s="19" t="s">
        <v>10</v>
      </c>
      <c r="R4" s="19" t="s">
        <v>11</v>
      </c>
      <c r="S4" s="19" t="s">
        <v>7</v>
      </c>
      <c r="T4" s="20" t="s">
        <v>12</v>
      </c>
      <c r="U4" s="3"/>
      <c r="V4" s="4"/>
      <c r="W4" s="4"/>
      <c r="X4" s="4"/>
      <c r="Y4" s="4"/>
      <c r="Z4" s="4"/>
      <c r="AA4" s="4"/>
      <c r="AB4" s="4"/>
      <c r="AC4" s="9"/>
      <c r="AD4" s="5"/>
      <c r="AE4" s="5"/>
      <c r="AF4" s="21"/>
      <c r="AG4" s="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</row>
    <row r="5" spans="1:46" ht="21.75" customHeight="1" thickBot="1" x14ac:dyDescent="0.3">
      <c r="A5" s="22">
        <f>A4+'[1]Ingave ploegen en instellingen'!$H$2+'[1]Ingave ploegen en instellingen'!$H$3</f>
        <v>0.3888888888888889</v>
      </c>
      <c r="B5" s="23" t="str">
        <f>'[1]Ingave ploegen en instellingen'!B8</f>
        <v>KFC Meulebeke B</v>
      </c>
      <c r="C5" s="2" t="s">
        <v>8</v>
      </c>
      <c r="D5" s="24" t="str">
        <f>'[1]Ingave ploegen en instellingen'!B9</f>
        <v>Kachtem A</v>
      </c>
      <c r="E5" s="25"/>
      <c r="F5" s="26"/>
      <c r="G5" s="27">
        <f t="shared" si="0"/>
        <v>0</v>
      </c>
      <c r="H5" s="28">
        <f t="shared" si="1"/>
        <v>0</v>
      </c>
      <c r="I5" s="2"/>
      <c r="J5" s="29">
        <v>1</v>
      </c>
      <c r="K5" s="30" t="str">
        <f>'[1]Ingave ploegen en instellingen'!B2</f>
        <v>Kuurne A</v>
      </c>
      <c r="L5" s="30">
        <f>G4+H6+G8+H10+G12</f>
        <v>0</v>
      </c>
      <c r="M5" s="30">
        <f>E4+F6+E8+F10+E12-F4-E6-F8-E10-F12</f>
        <v>0</v>
      </c>
      <c r="N5" s="31">
        <f>E4+F6+E8+F10+E12</f>
        <v>0</v>
      </c>
      <c r="O5" s="3"/>
      <c r="P5" s="32">
        <v>1</v>
      </c>
      <c r="Q5" s="33"/>
      <c r="R5" s="33"/>
      <c r="S5" s="33"/>
      <c r="T5" s="34"/>
      <c r="U5" s="3"/>
      <c r="V5" s="16" t="s">
        <v>2</v>
      </c>
      <c r="W5" s="35" t="s">
        <v>13</v>
      </c>
      <c r="X5" s="129" t="s">
        <v>14</v>
      </c>
      <c r="Y5" s="129"/>
      <c r="Z5" s="129"/>
      <c r="AA5" s="130" t="s">
        <v>4</v>
      </c>
      <c r="AB5" s="131"/>
      <c r="AC5" s="9"/>
      <c r="AD5" s="3"/>
      <c r="AE5" s="184">
        <v>1</v>
      </c>
      <c r="AF5" s="36"/>
      <c r="AG5" s="185" t="str">
        <f t="shared" ref="AG5" si="2">IF(O35=12,IF(O31&gt;P31,L31,N31),"")</f>
        <v/>
      </c>
      <c r="AH5" s="78"/>
      <c r="AI5" s="127"/>
      <c r="AJ5" s="75"/>
      <c r="AK5" s="132"/>
      <c r="AL5" s="127"/>
      <c r="AM5" s="75"/>
      <c r="AN5" s="132"/>
      <c r="AO5" s="127"/>
      <c r="AP5" s="75"/>
      <c r="AQ5" s="132"/>
      <c r="AR5" s="127"/>
      <c r="AS5" s="75"/>
      <c r="AT5" s="132"/>
    </row>
    <row r="6" spans="1:46" ht="21.75" customHeight="1" x14ac:dyDescent="0.25">
      <c r="A6" s="22">
        <f>A5+'[1]Ingave ploegen en instellingen'!$H$2+'[1]Ingave ploegen en instellingen'!$H$3</f>
        <v>0.40277777777777779</v>
      </c>
      <c r="B6" s="23" t="str">
        <f>'[1]Ingave ploegen en instellingen'!B6</f>
        <v>Wielsbeke</v>
      </c>
      <c r="C6" s="2" t="s">
        <v>8</v>
      </c>
      <c r="D6" s="37" t="str">
        <f>B4</f>
        <v>Kuurne A</v>
      </c>
      <c r="E6" s="25"/>
      <c r="F6" s="26"/>
      <c r="G6" s="27">
        <f t="shared" si="0"/>
        <v>0</v>
      </c>
      <c r="H6" s="28">
        <f t="shared" si="1"/>
        <v>0</v>
      </c>
      <c r="I6" s="2"/>
      <c r="J6" s="38">
        <v>2</v>
      </c>
      <c r="K6" s="30" t="str">
        <f>'[1]Ingave ploegen en instellingen'!B3</f>
        <v>KFC Meulebeke A</v>
      </c>
      <c r="L6" s="39">
        <f>H4+G18+H20+G22+H36</f>
        <v>0</v>
      </c>
      <c r="M6" s="39">
        <f>F4-E4+E18-F18+F20-E20+E22-F22+F36-E36</f>
        <v>0</v>
      </c>
      <c r="N6" s="40">
        <f>F4+E18+F20+E22+F36</f>
        <v>0</v>
      </c>
      <c r="O6" s="3"/>
      <c r="P6" s="41">
        <v>2</v>
      </c>
      <c r="Q6" s="42"/>
      <c r="R6" s="42"/>
      <c r="S6" s="42"/>
      <c r="T6" s="43"/>
      <c r="U6" s="3"/>
      <c r="V6" s="199">
        <f>A13+'[1]Ingave ploegen en instellingen'!H2+'[1]Ingave ploegen en instellingen'!H4</f>
        <v>0.52083333333333337</v>
      </c>
      <c r="W6" s="109">
        <v>1</v>
      </c>
      <c r="X6" s="111" t="str">
        <f>IF(P21=60,Q8,"")</f>
        <v/>
      </c>
      <c r="Y6" s="111" t="s">
        <v>8</v>
      </c>
      <c r="Z6" s="111" t="str">
        <f>IF(P21=60,Q17,"")</f>
        <v/>
      </c>
      <c r="AA6" s="113"/>
      <c r="AB6" s="197"/>
      <c r="AC6" s="9"/>
      <c r="AD6" s="5"/>
      <c r="AE6" s="184"/>
      <c r="AF6" s="36"/>
      <c r="AG6" s="186"/>
      <c r="AH6" s="78"/>
      <c r="AI6" s="127"/>
      <c r="AJ6" s="75"/>
      <c r="AK6" s="132"/>
      <c r="AL6" s="127"/>
      <c r="AM6" s="75"/>
      <c r="AN6" s="132"/>
      <c r="AO6" s="127"/>
      <c r="AP6" s="75"/>
      <c r="AQ6" s="132"/>
      <c r="AR6" s="127"/>
      <c r="AS6" s="75"/>
      <c r="AT6" s="132"/>
    </row>
    <row r="7" spans="1:46" ht="24" thickBot="1" x14ac:dyDescent="0.3">
      <c r="A7" s="22">
        <f>A6+'[1]Ingave ploegen en instellingen'!$H$2+'[1]Ingave ploegen en instellingen'!$H$3</f>
        <v>0.41666666666666669</v>
      </c>
      <c r="B7" s="23" t="str">
        <f>'[1]Ingave ploegen en instellingen'!B12</f>
        <v>SV Kortrijk</v>
      </c>
      <c r="C7" s="2" t="s">
        <v>8</v>
      </c>
      <c r="D7" s="24" t="str">
        <f>B5</f>
        <v>KFC Meulebeke B</v>
      </c>
      <c r="E7" s="25"/>
      <c r="F7" s="26"/>
      <c r="G7" s="27">
        <f t="shared" si="0"/>
        <v>0</v>
      </c>
      <c r="H7" s="28">
        <f t="shared" si="1"/>
        <v>0</v>
      </c>
      <c r="I7" s="2"/>
      <c r="J7" s="38">
        <v>3</v>
      </c>
      <c r="K7" s="30" t="str">
        <f>'[1]Ingave ploegen en instellingen'!B4</f>
        <v>Kachtem B</v>
      </c>
      <c r="L7" s="39">
        <f>G16+G30+G32+G10+G36</f>
        <v>0</v>
      </c>
      <c r="M7" s="39">
        <f>E10-F10+E16-F16+E30-F30+E32-F32+E36-F36</f>
        <v>0</v>
      </c>
      <c r="N7" s="40">
        <f>E10+E16+E30+E32+E36</f>
        <v>0</v>
      </c>
      <c r="O7" s="3"/>
      <c r="P7" s="44">
        <v>3</v>
      </c>
      <c r="Q7" s="45"/>
      <c r="R7" s="45"/>
      <c r="S7" s="45"/>
      <c r="T7" s="46"/>
      <c r="U7" s="3"/>
      <c r="V7" s="200"/>
      <c r="W7" s="110"/>
      <c r="X7" s="112"/>
      <c r="Y7" s="112"/>
      <c r="Z7" s="112"/>
      <c r="AA7" s="114"/>
      <c r="AB7" s="198"/>
      <c r="AC7" s="9"/>
      <c r="AD7" s="5"/>
      <c r="AE7" s="136">
        <v>2</v>
      </c>
      <c r="AF7" s="36"/>
      <c r="AG7" s="137" t="str">
        <f t="shared" ref="AG7" si="3">IF(O35=12,IF(O31&gt;P31,N31,L31),"")</f>
        <v/>
      </c>
      <c r="AH7" s="79"/>
      <c r="AI7" s="127"/>
      <c r="AJ7" s="75"/>
      <c r="AK7" s="128"/>
      <c r="AL7" s="127"/>
      <c r="AM7" s="75"/>
      <c r="AN7" s="128"/>
      <c r="AO7" s="127"/>
      <c r="AP7" s="75"/>
      <c r="AQ7" s="128"/>
      <c r="AR7" s="127"/>
      <c r="AS7" s="75"/>
      <c r="AT7" s="128"/>
    </row>
    <row r="8" spans="1:46" ht="23.25" x14ac:dyDescent="0.25">
      <c r="A8" s="22">
        <f>A7+'[1]Ingave ploegen en instellingen'!$H$2+'[1]Ingave ploegen en instellingen'!$H$3</f>
        <v>0.43055555555555558</v>
      </c>
      <c r="B8" s="23" t="str">
        <f>B4</f>
        <v>Kuurne A</v>
      </c>
      <c r="C8" s="2" t="s">
        <v>8</v>
      </c>
      <c r="D8" s="24" t="str">
        <f>'[1]Ingave ploegen en instellingen'!B5</f>
        <v>Eernegem B</v>
      </c>
      <c r="E8" s="25"/>
      <c r="F8" s="26"/>
      <c r="G8" s="27">
        <f t="shared" si="0"/>
        <v>0</v>
      </c>
      <c r="H8" s="28">
        <f t="shared" si="1"/>
        <v>0</v>
      </c>
      <c r="I8" s="2"/>
      <c r="J8" s="38">
        <v>4</v>
      </c>
      <c r="K8" s="30" t="str">
        <f>'[1]Ingave ploegen en instellingen'!B5</f>
        <v>Eernegem B</v>
      </c>
      <c r="L8" s="39">
        <f>H16+H18+H8+G34+G24</f>
        <v>0</v>
      </c>
      <c r="M8" s="39">
        <f>F8-E8+F16-E16+F18-E18+E24-F24+E34-F34</f>
        <v>0</v>
      </c>
      <c r="N8" s="40">
        <f>F8+F16+F18+E24+E34</f>
        <v>0</v>
      </c>
      <c r="O8" s="3"/>
      <c r="P8" s="47">
        <v>4</v>
      </c>
      <c r="Q8" s="48"/>
      <c r="R8" s="48"/>
      <c r="S8" s="48"/>
      <c r="T8" s="49"/>
      <c r="U8" s="3"/>
      <c r="V8" s="4"/>
      <c r="W8" s="4"/>
      <c r="X8" s="4"/>
      <c r="Y8" s="4"/>
      <c r="Z8" s="4"/>
      <c r="AA8" s="50"/>
      <c r="AB8" s="50"/>
      <c r="AC8" s="5"/>
      <c r="AD8" s="5"/>
      <c r="AE8" s="136"/>
      <c r="AF8" s="36"/>
      <c r="AG8" s="138"/>
      <c r="AH8" s="79"/>
      <c r="AI8" s="127"/>
      <c r="AJ8" s="75"/>
      <c r="AK8" s="128"/>
      <c r="AL8" s="127"/>
      <c r="AM8" s="75"/>
      <c r="AN8" s="128"/>
      <c r="AO8" s="127"/>
      <c r="AP8" s="75"/>
      <c r="AQ8" s="128"/>
      <c r="AR8" s="127"/>
      <c r="AS8" s="75"/>
      <c r="AT8" s="128"/>
    </row>
    <row r="9" spans="1:46" ht="21.75" thickBot="1" x14ac:dyDescent="0.3">
      <c r="A9" s="22">
        <f>A8+'[1]Ingave ploegen en instellingen'!$H$2+'[1]Ingave ploegen en instellingen'!$H$3</f>
        <v>0.44444444444444448</v>
      </c>
      <c r="B9" s="23" t="str">
        <f>B5</f>
        <v>KFC Meulebeke B</v>
      </c>
      <c r="C9" s="2" t="s">
        <v>8</v>
      </c>
      <c r="D9" s="24" t="str">
        <f>'[1]Ingave ploegen en instellingen'!B11</f>
        <v>Eernegem A</v>
      </c>
      <c r="E9" s="25"/>
      <c r="F9" s="26"/>
      <c r="G9" s="27">
        <f t="shared" si="0"/>
        <v>0</v>
      </c>
      <c r="H9" s="28">
        <f t="shared" si="1"/>
        <v>0</v>
      </c>
      <c r="I9" s="2"/>
      <c r="J9" s="38">
        <v>5</v>
      </c>
      <c r="K9" s="30" t="str">
        <f>'[1]Ingave ploegen en instellingen'!B6</f>
        <v>Wielsbeke</v>
      </c>
      <c r="L9" s="39">
        <f>G28+G6+H32+H22+H24</f>
        <v>0</v>
      </c>
      <c r="M9" s="39">
        <f>E6-F6+F22-E22+F24-E24+E28-F28+F32-E32</f>
        <v>0</v>
      </c>
      <c r="N9" s="40">
        <f>E6+F22+E28+F32+F24</f>
        <v>0</v>
      </c>
      <c r="O9" s="3"/>
      <c r="P9" s="51">
        <v>5</v>
      </c>
      <c r="Q9" s="52"/>
      <c r="R9" s="52"/>
      <c r="S9" s="52"/>
      <c r="T9" s="53"/>
      <c r="U9" s="3"/>
      <c r="V9" s="4"/>
      <c r="W9" s="4"/>
      <c r="X9" s="4"/>
      <c r="Y9" s="4"/>
      <c r="Z9" s="4"/>
      <c r="AA9" s="50"/>
      <c r="AB9" s="50"/>
      <c r="AC9" s="5"/>
      <c r="AD9" s="5"/>
      <c r="AE9" s="133">
        <v>3</v>
      </c>
      <c r="AF9" s="36"/>
      <c r="AG9" s="134" t="str">
        <f t="shared" ref="AG9" si="4">IF(O35=12,IF(O26&gt;P26,L26,N26),"")</f>
        <v/>
      </c>
      <c r="AH9" s="80"/>
      <c r="AI9" s="127"/>
      <c r="AJ9" s="75"/>
      <c r="AK9" s="127"/>
      <c r="AL9" s="127"/>
      <c r="AM9" s="75"/>
      <c r="AN9" s="127"/>
      <c r="AO9" s="127"/>
      <c r="AP9" s="75"/>
      <c r="AQ9" s="127"/>
      <c r="AR9" s="127"/>
      <c r="AS9" s="75"/>
      <c r="AT9" s="127"/>
    </row>
    <row r="10" spans="1:46" ht="19.5" thickBot="1" x14ac:dyDescent="0.3">
      <c r="A10" s="22">
        <f>A9+'[1]Ingave ploegen en instellingen'!$H$2+'[1]Ingave ploegen en instellingen'!$H$3</f>
        <v>0.45833333333333337</v>
      </c>
      <c r="B10" s="23" t="str">
        <f>'[1]Ingave ploegen en instellingen'!B4</f>
        <v>Kachtem B</v>
      </c>
      <c r="C10" s="2" t="s">
        <v>8</v>
      </c>
      <c r="D10" s="7" t="str">
        <f>B8</f>
        <v>Kuurne A</v>
      </c>
      <c r="E10" s="25"/>
      <c r="F10" s="26"/>
      <c r="G10" s="27">
        <f t="shared" si="0"/>
        <v>0</v>
      </c>
      <c r="H10" s="28">
        <f t="shared" si="1"/>
        <v>0</v>
      </c>
      <c r="I10" s="2"/>
      <c r="J10" s="18">
        <v>6</v>
      </c>
      <c r="K10" s="54" t="str">
        <f>'[1]Ingave ploegen en instellingen'!B7</f>
        <v>Rumbeke</v>
      </c>
      <c r="L10" s="19">
        <f>H28+H30+G20+H34+H12</f>
        <v>0</v>
      </c>
      <c r="M10" s="19">
        <f>F12--E12+E20-F20+F28-E28+F30-E30+F34-E34</f>
        <v>0</v>
      </c>
      <c r="N10" s="20">
        <f>F12+E20+F28+F30+F34</f>
        <v>0</v>
      </c>
      <c r="O10" s="7"/>
      <c r="P10" s="38">
        <v>6</v>
      </c>
      <c r="Q10" s="39"/>
      <c r="R10" s="39"/>
      <c r="S10" s="39"/>
      <c r="T10" s="40"/>
      <c r="U10" s="7"/>
      <c r="V10" s="16" t="s">
        <v>2</v>
      </c>
      <c r="W10" s="35" t="s">
        <v>13</v>
      </c>
      <c r="X10" s="129" t="s">
        <v>15</v>
      </c>
      <c r="Y10" s="129"/>
      <c r="Z10" s="129"/>
      <c r="AA10" s="130" t="s">
        <v>4</v>
      </c>
      <c r="AB10" s="131"/>
      <c r="AC10" s="21"/>
      <c r="AD10" s="21"/>
      <c r="AE10" s="133"/>
      <c r="AF10" s="36"/>
      <c r="AG10" s="135"/>
      <c r="AH10" s="80"/>
      <c r="AI10" s="127"/>
      <c r="AJ10" s="75"/>
      <c r="AK10" s="127"/>
      <c r="AL10" s="127"/>
      <c r="AM10" s="75"/>
      <c r="AN10" s="127"/>
      <c r="AO10" s="127"/>
      <c r="AP10" s="75"/>
      <c r="AQ10" s="127"/>
      <c r="AR10" s="127"/>
      <c r="AS10" s="75"/>
      <c r="AT10" s="127"/>
    </row>
    <row r="11" spans="1:46" ht="21.75" customHeight="1" thickBot="1" x14ac:dyDescent="0.3">
      <c r="A11" s="22">
        <f>A10+'[1]Ingave ploegen en instellingen'!$H$2+'[1]Ingave ploegen en instellingen'!$H$3</f>
        <v>0.47222222222222227</v>
      </c>
      <c r="B11" s="23" t="str">
        <f>'[1]Ingave ploegen en instellingen'!B10</f>
        <v>Kuurne B</v>
      </c>
      <c r="C11" s="2" t="s">
        <v>8</v>
      </c>
      <c r="D11" s="24" t="str">
        <f>B9</f>
        <v>KFC Meulebeke B</v>
      </c>
      <c r="E11" s="25"/>
      <c r="F11" s="26"/>
      <c r="G11" s="27">
        <f t="shared" si="0"/>
        <v>0</v>
      </c>
      <c r="H11" s="28">
        <f t="shared" si="1"/>
        <v>0</v>
      </c>
      <c r="I11" s="2"/>
      <c r="J11" s="7"/>
      <c r="K11" s="7"/>
      <c r="L11" s="7"/>
      <c r="M11" s="7"/>
      <c r="N11" s="7"/>
      <c r="O11" s="3"/>
      <c r="P11" s="55"/>
      <c r="Q11" s="55"/>
      <c r="R11" s="55"/>
      <c r="S11" s="55"/>
      <c r="T11" s="55"/>
      <c r="U11" s="3"/>
      <c r="V11" s="143">
        <f>V6</f>
        <v>0.52083333333333337</v>
      </c>
      <c r="W11" s="145">
        <v>2</v>
      </c>
      <c r="X11" s="147" t="str">
        <f>IF(P21=60,Q9,"")</f>
        <v/>
      </c>
      <c r="Y11" s="149" t="s">
        <v>8</v>
      </c>
      <c r="Z11" s="151" t="str">
        <f>IF(P21=60,Q18,"")</f>
        <v/>
      </c>
      <c r="AA11" s="153"/>
      <c r="AB11" s="153"/>
      <c r="AC11" s="21"/>
      <c r="AD11" s="21"/>
      <c r="AE11" s="140">
        <v>4</v>
      </c>
      <c r="AF11" s="36"/>
      <c r="AG11" s="141" t="str">
        <f t="shared" ref="AG11" si="5">IF(O35=12,IF(O26&gt;P26,N26,L26),"")</f>
        <v/>
      </c>
      <c r="AH11" s="81"/>
      <c r="AI11" s="127"/>
      <c r="AJ11" s="75"/>
      <c r="AK11" s="139"/>
      <c r="AL11" s="127"/>
      <c r="AM11" s="75"/>
      <c r="AN11" s="139"/>
      <c r="AO11" s="127"/>
      <c r="AP11" s="75"/>
      <c r="AQ11" s="139"/>
      <c r="AR11" s="127"/>
      <c r="AS11" s="75"/>
      <c r="AT11" s="139"/>
    </row>
    <row r="12" spans="1:46" ht="21.75" customHeight="1" thickBot="1" x14ac:dyDescent="0.3">
      <c r="A12" s="22">
        <f>A11+'[1]Ingave ploegen en instellingen'!$H$2+'[1]Ingave ploegen en instellingen'!$H$3</f>
        <v>0.48611111111111116</v>
      </c>
      <c r="B12" s="23" t="str">
        <f>B8</f>
        <v>Kuurne A</v>
      </c>
      <c r="C12" s="2" t="s">
        <v>8</v>
      </c>
      <c r="D12" s="24" t="str">
        <f>'[1]Ingave ploegen en instellingen'!B7</f>
        <v>Rumbeke</v>
      </c>
      <c r="E12" s="25"/>
      <c r="F12" s="26"/>
      <c r="G12" s="27">
        <f t="shared" si="0"/>
        <v>0</v>
      </c>
      <c r="H12" s="28">
        <f t="shared" si="1"/>
        <v>0</v>
      </c>
      <c r="I12" s="2"/>
      <c r="J12" s="124" t="s">
        <v>16</v>
      </c>
      <c r="K12" s="125"/>
      <c r="L12" s="125"/>
      <c r="M12" s="125"/>
      <c r="N12" s="126"/>
      <c r="O12" s="3"/>
      <c r="P12" s="124" t="s">
        <v>16</v>
      </c>
      <c r="Q12" s="125"/>
      <c r="R12" s="125"/>
      <c r="S12" s="125"/>
      <c r="T12" s="126"/>
      <c r="U12" s="3"/>
      <c r="V12" s="144"/>
      <c r="W12" s="146"/>
      <c r="X12" s="148"/>
      <c r="Y12" s="150"/>
      <c r="Z12" s="152"/>
      <c r="AA12" s="154"/>
      <c r="AB12" s="154"/>
      <c r="AC12" s="21"/>
      <c r="AD12" s="21"/>
      <c r="AE12" s="140"/>
      <c r="AF12" s="36"/>
      <c r="AG12" s="142"/>
      <c r="AH12" s="81"/>
      <c r="AI12" s="127"/>
      <c r="AJ12" s="75"/>
      <c r="AK12" s="139"/>
      <c r="AL12" s="127"/>
      <c r="AM12" s="75"/>
      <c r="AN12" s="139"/>
      <c r="AO12" s="127"/>
      <c r="AP12" s="75"/>
      <c r="AQ12" s="139"/>
      <c r="AR12" s="127"/>
      <c r="AS12" s="75"/>
      <c r="AT12" s="139"/>
    </row>
    <row r="13" spans="1:46" ht="21.75" thickBot="1" x14ac:dyDescent="0.3">
      <c r="A13" s="56">
        <f>A12+'[1]Ingave ploegen en instellingen'!$H$2+'[1]Ingave ploegen en instellingen'!$H$3</f>
        <v>0.50000000000000011</v>
      </c>
      <c r="B13" s="57" t="str">
        <f>B9</f>
        <v>KFC Meulebeke B</v>
      </c>
      <c r="C13" s="58" t="s">
        <v>8</v>
      </c>
      <c r="D13" s="59" t="str">
        <f>'[1]Ingave ploegen en instellingen'!B13</f>
        <v>Ruddervoorde</v>
      </c>
      <c r="E13" s="60"/>
      <c r="F13" s="61"/>
      <c r="G13" s="62">
        <f t="shared" si="0"/>
        <v>0</v>
      </c>
      <c r="H13" s="63">
        <f t="shared" si="1"/>
        <v>0</v>
      </c>
      <c r="I13" s="2"/>
      <c r="J13" s="18" t="s">
        <v>9</v>
      </c>
      <c r="K13" s="19" t="s">
        <v>10</v>
      </c>
      <c r="L13" s="19" t="s">
        <v>11</v>
      </c>
      <c r="M13" s="19" t="s">
        <v>7</v>
      </c>
      <c r="N13" s="20" t="s">
        <v>12</v>
      </c>
      <c r="O13" s="3"/>
      <c r="P13" s="18" t="s">
        <v>9</v>
      </c>
      <c r="Q13" s="19" t="s">
        <v>10</v>
      </c>
      <c r="R13" s="19" t="s">
        <v>11</v>
      </c>
      <c r="S13" s="19" t="s">
        <v>7</v>
      </c>
      <c r="T13" s="20" t="s">
        <v>12</v>
      </c>
      <c r="U13" s="3"/>
      <c r="V13" s="4"/>
      <c r="W13" s="4"/>
      <c r="X13" s="4"/>
      <c r="Y13" s="4"/>
      <c r="Z13" s="4"/>
      <c r="AA13" s="50"/>
      <c r="AB13" s="50"/>
      <c r="AC13" s="21"/>
      <c r="AD13" s="21"/>
      <c r="AE13" s="140">
        <v>5</v>
      </c>
      <c r="AF13" s="36"/>
      <c r="AG13" s="141" t="str">
        <f t="shared" ref="AG13" si="6">IF(O35=12,IF(O21&gt;P21,L21,N21),"")</f>
        <v/>
      </c>
      <c r="AH13" s="81"/>
      <c r="AI13" s="127"/>
      <c r="AJ13" s="75"/>
      <c r="AK13" s="139"/>
      <c r="AL13" s="127"/>
      <c r="AM13" s="75"/>
      <c r="AN13" s="139"/>
      <c r="AO13" s="127"/>
      <c r="AP13" s="75"/>
      <c r="AQ13" s="139"/>
      <c r="AR13" s="127"/>
      <c r="AS13" s="75"/>
      <c r="AT13" s="139"/>
    </row>
    <row r="14" spans="1:46" ht="21.75" thickBot="1" x14ac:dyDescent="0.3">
      <c r="A14" s="64"/>
      <c r="B14" s="23"/>
      <c r="C14" s="2"/>
      <c r="D14" s="24"/>
      <c r="E14" s="2"/>
      <c r="F14" s="2"/>
      <c r="G14" s="2"/>
      <c r="H14" s="2"/>
      <c r="I14" s="2"/>
      <c r="J14" s="65">
        <v>1</v>
      </c>
      <c r="K14" s="66" t="str">
        <f>'[1]Ingave ploegen en instellingen'!B8</f>
        <v>KFC Meulebeke B</v>
      </c>
      <c r="L14" s="66">
        <f>H7+H11+G9+G13+G5</f>
        <v>0</v>
      </c>
      <c r="M14" s="66">
        <f>F7-E7+F11-E11+E5-F5+E13-F13+E9-F9</f>
        <v>0</v>
      </c>
      <c r="N14" s="67">
        <f>F7+F11+E5+E9+E13</f>
        <v>0</v>
      </c>
      <c r="O14" s="3"/>
      <c r="P14" s="32">
        <v>1</v>
      </c>
      <c r="Q14" s="33"/>
      <c r="R14" s="33"/>
      <c r="S14" s="33"/>
      <c r="T14" s="34"/>
      <c r="U14" s="3"/>
      <c r="V14" s="4"/>
      <c r="W14" s="4"/>
      <c r="X14" s="4"/>
      <c r="Y14" s="4"/>
      <c r="Z14" s="4"/>
      <c r="AA14" s="50"/>
      <c r="AB14" s="50"/>
      <c r="AC14" s="21"/>
      <c r="AD14" s="21"/>
      <c r="AE14" s="140"/>
      <c r="AF14" s="36"/>
      <c r="AG14" s="142"/>
      <c r="AH14" s="81"/>
      <c r="AI14" s="127"/>
      <c r="AJ14" s="75"/>
      <c r="AK14" s="139"/>
      <c r="AL14" s="127"/>
      <c r="AM14" s="75"/>
      <c r="AN14" s="139"/>
      <c r="AO14" s="127"/>
      <c r="AP14" s="75"/>
      <c r="AQ14" s="139"/>
      <c r="AR14" s="127"/>
      <c r="AS14" s="75"/>
      <c r="AT14" s="139"/>
    </row>
    <row r="15" spans="1:46" ht="15.75" thickBot="1" x14ac:dyDescent="0.3">
      <c r="A15" s="8" t="s">
        <v>2</v>
      </c>
      <c r="B15" s="119" t="s">
        <v>17</v>
      </c>
      <c r="C15" s="120"/>
      <c r="D15" s="120"/>
      <c r="E15" s="121" t="s">
        <v>23</v>
      </c>
      <c r="F15" s="122"/>
      <c r="G15" s="119" t="s">
        <v>5</v>
      </c>
      <c r="H15" s="123"/>
      <c r="I15" s="2"/>
      <c r="J15" s="38">
        <v>2</v>
      </c>
      <c r="K15" s="30" t="str">
        <f>'[1]Ingave ploegen en instellingen'!B9</f>
        <v>Kachtem A</v>
      </c>
      <c r="L15" s="39">
        <f>H5+G19+G21+H23+H37</f>
        <v>0</v>
      </c>
      <c r="M15" s="39">
        <f>F5-E5+E19-F19+E21-F21+F23-E23+F37-E37</f>
        <v>0</v>
      </c>
      <c r="N15" s="40">
        <f>F5+E19+E21+F23+F37</f>
        <v>0</v>
      </c>
      <c r="O15" s="3"/>
      <c r="P15" s="41">
        <v>2</v>
      </c>
      <c r="Q15" s="42"/>
      <c r="R15" s="42"/>
      <c r="S15" s="42"/>
      <c r="T15" s="43"/>
      <c r="U15" s="3"/>
      <c r="V15" s="16" t="s">
        <v>2</v>
      </c>
      <c r="W15" s="35" t="s">
        <v>13</v>
      </c>
      <c r="X15" s="155" t="s">
        <v>18</v>
      </c>
      <c r="Y15" s="156"/>
      <c r="Z15" s="157"/>
      <c r="AA15" s="130" t="s">
        <v>4</v>
      </c>
      <c r="AB15" s="131"/>
      <c r="AC15" s="21"/>
      <c r="AD15" s="21"/>
      <c r="AE15" s="140">
        <v>6</v>
      </c>
      <c r="AF15" s="36"/>
      <c r="AG15" s="141" t="str">
        <f t="shared" ref="AG15" si="7">IF(O35=12,IF(O21&gt;P21,N21,L21),"")</f>
        <v/>
      </c>
      <c r="AH15" s="81"/>
      <c r="AI15" s="127"/>
      <c r="AJ15" s="75"/>
      <c r="AK15" s="139"/>
      <c r="AL15" s="127"/>
      <c r="AM15" s="75"/>
      <c r="AN15" s="139"/>
      <c r="AO15" s="127"/>
      <c r="AP15" s="75"/>
      <c r="AQ15" s="139"/>
      <c r="AR15" s="127"/>
      <c r="AS15" s="75"/>
      <c r="AT15" s="139"/>
    </row>
    <row r="16" spans="1:46" ht="21.75" customHeight="1" x14ac:dyDescent="0.25">
      <c r="A16" s="10">
        <f>A4</f>
        <v>0.375</v>
      </c>
      <c r="B16" s="11" t="str">
        <f>'[1]Ingave ploegen en instellingen'!B4</f>
        <v>Kachtem B</v>
      </c>
      <c r="C16" s="12" t="s">
        <v>8</v>
      </c>
      <c r="D16" s="13" t="str">
        <f>'[1]Ingave ploegen en instellingen'!B5</f>
        <v>Eernegem B</v>
      </c>
      <c r="E16" s="14"/>
      <c r="F16" s="68"/>
      <c r="G16" s="16">
        <f t="shared" ref="G16:G25" si="8">IF(E16="",0,IF(E16&gt;F16,3,IF(E16=F16,1,0)))</f>
        <v>0</v>
      </c>
      <c r="H16" s="17">
        <f t="shared" ref="H16:H25" si="9">IF(F16="",0,IF(F16&gt;E16,3,IF(F16=E16,1,0)))</f>
        <v>0</v>
      </c>
      <c r="I16" s="2"/>
      <c r="J16" s="38">
        <v>3</v>
      </c>
      <c r="K16" s="30" t="str">
        <f>'[1]Ingave ploegen en instellingen'!B10</f>
        <v>Kuurne B</v>
      </c>
      <c r="L16" s="39">
        <f>G11+G17+G31+G33+G37</f>
        <v>0</v>
      </c>
      <c r="M16" s="39">
        <f>E11-F11+E17-F17+E31-F31+E33-F33+E37-F37</f>
        <v>0</v>
      </c>
      <c r="N16" s="40">
        <f>E11+E17+E31+E33+E37</f>
        <v>0</v>
      </c>
      <c r="O16" s="3"/>
      <c r="P16" s="44">
        <v>3</v>
      </c>
      <c r="Q16" s="45"/>
      <c r="R16" s="45"/>
      <c r="S16" s="45"/>
      <c r="T16" s="46"/>
      <c r="U16" s="3"/>
      <c r="V16" s="143">
        <f>V11</f>
        <v>0.52083333333333337</v>
      </c>
      <c r="W16" s="145">
        <v>3</v>
      </c>
      <c r="X16" s="158" t="str">
        <f>IF(P21=60,Q10,"")</f>
        <v/>
      </c>
      <c r="Y16" s="160" t="s">
        <v>8</v>
      </c>
      <c r="Z16" s="162" t="str">
        <f>IF(P21=60,Q19,"")</f>
        <v/>
      </c>
      <c r="AA16" s="164"/>
      <c r="AB16" s="164"/>
      <c r="AC16" s="21"/>
      <c r="AD16" s="21"/>
      <c r="AE16" s="140"/>
      <c r="AF16" s="36"/>
      <c r="AG16" s="142"/>
      <c r="AH16" s="81"/>
      <c r="AI16" s="127"/>
      <c r="AJ16" s="75"/>
      <c r="AK16" s="139"/>
      <c r="AL16" s="127"/>
      <c r="AM16" s="75"/>
      <c r="AN16" s="139"/>
      <c r="AO16" s="127"/>
      <c r="AP16" s="75"/>
      <c r="AQ16" s="139"/>
      <c r="AR16" s="127"/>
      <c r="AS16" s="75"/>
      <c r="AT16" s="139"/>
    </row>
    <row r="17" spans="1:46" ht="21.75" customHeight="1" thickBot="1" x14ac:dyDescent="0.3">
      <c r="A17" s="22">
        <f>A16+'[1]Ingave ploegen en instellingen'!$H$2+'[1]Ingave ploegen en instellingen'!$H$3</f>
        <v>0.3888888888888889</v>
      </c>
      <c r="B17" s="23" t="str">
        <f>'[1]Ingave ploegen en instellingen'!B10</f>
        <v>Kuurne B</v>
      </c>
      <c r="C17" s="2" t="s">
        <v>8</v>
      </c>
      <c r="D17" s="24" t="str">
        <f>'[1]Ingave ploegen en instellingen'!B11</f>
        <v>Eernegem A</v>
      </c>
      <c r="E17" s="25"/>
      <c r="F17" s="69"/>
      <c r="G17" s="27">
        <f t="shared" si="8"/>
        <v>0</v>
      </c>
      <c r="H17" s="28">
        <f t="shared" si="9"/>
        <v>0</v>
      </c>
      <c r="I17" s="2"/>
      <c r="J17" s="38">
        <v>4</v>
      </c>
      <c r="K17" s="30" t="str">
        <f>'[1]Ingave ploegen en instellingen'!B11</f>
        <v>Eernegem A</v>
      </c>
      <c r="L17" s="39">
        <f>H9+H17+H19+G25+G35</f>
        <v>0</v>
      </c>
      <c r="M17" s="39">
        <f>F9-E9+F17-E17+F19-E19+E25-F25+E35-F35</f>
        <v>0</v>
      </c>
      <c r="N17" s="40">
        <f>F9+F17+F19+E25+E35</f>
        <v>0</v>
      </c>
      <c r="O17" s="3"/>
      <c r="P17" s="47">
        <v>4</v>
      </c>
      <c r="Q17" s="48"/>
      <c r="R17" s="48"/>
      <c r="S17" s="48"/>
      <c r="T17" s="49"/>
      <c r="U17" s="3"/>
      <c r="V17" s="144"/>
      <c r="W17" s="146"/>
      <c r="X17" s="159"/>
      <c r="Y17" s="161"/>
      <c r="Z17" s="163"/>
      <c r="AA17" s="165"/>
      <c r="AB17" s="165"/>
      <c r="AC17" s="21"/>
      <c r="AD17" s="21"/>
      <c r="AE17" s="140">
        <v>7</v>
      </c>
      <c r="AF17" s="36"/>
      <c r="AG17" s="166" t="str">
        <f t="shared" ref="AG17" si="10">IF(O35=12,IF(O6&gt;P6,L6,N6),"")</f>
        <v/>
      </c>
      <c r="AH17" s="81"/>
      <c r="AI17" s="127"/>
      <c r="AJ17" s="75"/>
      <c r="AK17" s="139"/>
      <c r="AL17" s="127"/>
      <c r="AM17" s="75"/>
      <c r="AN17" s="139"/>
      <c r="AO17" s="127"/>
      <c r="AP17" s="75"/>
      <c r="AQ17" s="139"/>
      <c r="AR17" s="127"/>
      <c r="AS17" s="75"/>
      <c r="AT17" s="139"/>
    </row>
    <row r="18" spans="1:46" ht="21" x14ac:dyDescent="0.25">
      <c r="A18" s="22">
        <f>A17+'[1]Ingave ploegen en instellingen'!$H$2+'[1]Ingave ploegen en instellingen'!$H$3</f>
        <v>0.40277777777777779</v>
      </c>
      <c r="B18" s="23" t="str">
        <f>'[1]Ingave ploegen en instellingen'!B3</f>
        <v>KFC Meulebeke A</v>
      </c>
      <c r="C18" s="2" t="s">
        <v>8</v>
      </c>
      <c r="D18" s="24" t="str">
        <f>'[1]Ingave ploegen en instellingen'!B5</f>
        <v>Eernegem B</v>
      </c>
      <c r="E18" s="25"/>
      <c r="F18" s="69"/>
      <c r="G18" s="27">
        <f t="shared" si="8"/>
        <v>0</v>
      </c>
      <c r="H18" s="28">
        <f t="shared" si="9"/>
        <v>0</v>
      </c>
      <c r="I18" s="2"/>
      <c r="J18" s="38">
        <v>5</v>
      </c>
      <c r="K18" s="30" t="str">
        <f>'[1]Ingave ploegen en instellingen'!B12</f>
        <v>SV Kortrijk</v>
      </c>
      <c r="L18" s="39">
        <f>G7+G23+H33+G29+H25</f>
        <v>0</v>
      </c>
      <c r="M18" s="39">
        <f>E7-F7+E23-F23+E29-F29+F33-E33+F25-E25</f>
        <v>0</v>
      </c>
      <c r="N18" s="40">
        <f>E23+F33+E29+F25+E7</f>
        <v>0</v>
      </c>
      <c r="O18" s="3"/>
      <c r="P18" s="51">
        <v>5</v>
      </c>
      <c r="Q18" s="52"/>
      <c r="R18" s="52"/>
      <c r="S18" s="52"/>
      <c r="T18" s="53"/>
      <c r="U18" s="3"/>
      <c r="V18" s="4"/>
      <c r="W18" s="4"/>
      <c r="X18" s="4"/>
      <c r="Y18" s="4"/>
      <c r="Z18" s="4"/>
      <c r="AA18" s="50"/>
      <c r="AB18" s="50"/>
      <c r="AC18" s="21"/>
      <c r="AD18" s="21"/>
      <c r="AE18" s="140"/>
      <c r="AF18" s="36"/>
      <c r="AG18" s="166"/>
      <c r="AH18" s="81"/>
      <c r="AI18" s="127"/>
      <c r="AJ18" s="75"/>
      <c r="AK18" s="139"/>
      <c r="AL18" s="127"/>
      <c r="AM18" s="75"/>
      <c r="AN18" s="139"/>
      <c r="AO18" s="127"/>
      <c r="AP18" s="75"/>
      <c r="AQ18" s="139"/>
      <c r="AR18" s="127"/>
      <c r="AS18" s="75"/>
      <c r="AT18" s="139"/>
    </row>
    <row r="19" spans="1:46" ht="21.75" thickBot="1" x14ac:dyDescent="0.3">
      <c r="A19" s="22">
        <f>A18+'[1]Ingave ploegen en instellingen'!$H$2+'[1]Ingave ploegen en instellingen'!$H$3</f>
        <v>0.41666666666666669</v>
      </c>
      <c r="B19" s="23" t="str">
        <f>'[1]Ingave ploegen en instellingen'!B9</f>
        <v>Kachtem A</v>
      </c>
      <c r="C19" s="2" t="s">
        <v>8</v>
      </c>
      <c r="D19" s="24" t="str">
        <f>'[1]Ingave ploegen en instellingen'!B11</f>
        <v>Eernegem A</v>
      </c>
      <c r="E19" s="25"/>
      <c r="F19" s="69"/>
      <c r="G19" s="27">
        <f t="shared" si="8"/>
        <v>0</v>
      </c>
      <c r="H19" s="28">
        <f t="shared" si="9"/>
        <v>0</v>
      </c>
      <c r="I19" s="2"/>
      <c r="J19" s="18">
        <v>6</v>
      </c>
      <c r="K19" s="54" t="str">
        <f>'[1]Ingave ploegen en instellingen'!B13</f>
        <v>Ruddervoorde</v>
      </c>
      <c r="L19" s="19">
        <f>H13+H21+H29+H31+H35</f>
        <v>0</v>
      </c>
      <c r="M19" s="19">
        <f>F13-E13+F21-E21+F29-E29+F31-E31+F35-E35</f>
        <v>0</v>
      </c>
      <c r="N19" s="20">
        <f>F13+F21+F29+F31+F35</f>
        <v>0</v>
      </c>
      <c r="O19" s="3"/>
      <c r="P19" s="38">
        <v>6</v>
      </c>
      <c r="Q19" s="39"/>
      <c r="R19" s="39"/>
      <c r="S19" s="39"/>
      <c r="T19" s="40"/>
      <c r="U19" s="3"/>
      <c r="V19" s="4"/>
      <c r="W19" s="4"/>
      <c r="X19" s="4"/>
      <c r="Y19" s="4"/>
      <c r="Z19" s="4"/>
      <c r="AA19" s="50"/>
      <c r="AB19" s="50"/>
      <c r="AC19" s="21"/>
      <c r="AD19" s="21"/>
      <c r="AE19" s="140">
        <v>8</v>
      </c>
      <c r="AF19" s="36"/>
      <c r="AG19" s="166" t="str">
        <f t="shared" ref="AG19" si="11">IF(O35=12,IF(O6&gt;P6,N6,L6),"")</f>
        <v/>
      </c>
      <c r="AH19" s="81"/>
      <c r="AI19" s="127"/>
      <c r="AJ19" s="75"/>
      <c r="AK19" s="139"/>
      <c r="AL19" s="127"/>
      <c r="AM19" s="75"/>
      <c r="AN19" s="139"/>
      <c r="AO19" s="127"/>
      <c r="AP19" s="75"/>
      <c r="AQ19" s="139"/>
      <c r="AR19" s="127"/>
      <c r="AS19" s="75"/>
      <c r="AT19" s="139"/>
    </row>
    <row r="20" spans="1:46" ht="15.75" thickBot="1" x14ac:dyDescent="0.3">
      <c r="A20" s="22">
        <f>A19+'[1]Ingave ploegen en instellingen'!$H$2+'[1]Ingave ploegen en instellingen'!$H$3</f>
        <v>0.43055555555555558</v>
      </c>
      <c r="B20" s="23" t="str">
        <f>'[1]Ingave ploegen en instellingen'!B7</f>
        <v>Rumbeke</v>
      </c>
      <c r="C20" s="2" t="s">
        <v>8</v>
      </c>
      <c r="D20" s="24" t="str">
        <f>B18</f>
        <v>KFC Meulebeke A</v>
      </c>
      <c r="E20" s="25"/>
      <c r="F20" s="69"/>
      <c r="G20" s="27">
        <f t="shared" si="8"/>
        <v>0</v>
      </c>
      <c r="H20" s="28">
        <f t="shared" si="9"/>
        <v>0</v>
      </c>
      <c r="I20" s="2"/>
      <c r="J20" s="7"/>
      <c r="K20" s="7"/>
      <c r="L20" s="7"/>
      <c r="M20" s="7"/>
      <c r="N20" s="7"/>
      <c r="O20" s="3"/>
      <c r="P20" s="7"/>
      <c r="Q20" s="7"/>
      <c r="R20" s="7"/>
      <c r="S20" s="7"/>
      <c r="T20" s="7"/>
      <c r="U20" s="3"/>
      <c r="V20" s="16" t="s">
        <v>2</v>
      </c>
      <c r="W20" s="35" t="s">
        <v>13</v>
      </c>
      <c r="X20" s="155" t="s">
        <v>19</v>
      </c>
      <c r="Y20" s="156"/>
      <c r="Z20" s="157"/>
      <c r="AA20" s="130" t="s">
        <v>4</v>
      </c>
      <c r="AB20" s="131"/>
      <c r="AC20" s="21"/>
      <c r="AD20" s="21"/>
      <c r="AE20" s="140"/>
      <c r="AF20" s="36"/>
      <c r="AG20" s="166"/>
      <c r="AH20" s="81"/>
      <c r="AI20" s="127"/>
      <c r="AJ20" s="75"/>
      <c r="AK20" s="139"/>
      <c r="AL20" s="127"/>
      <c r="AM20" s="75"/>
      <c r="AN20" s="139"/>
      <c r="AO20" s="127"/>
      <c r="AP20" s="75"/>
      <c r="AQ20" s="139"/>
      <c r="AR20" s="127"/>
      <c r="AS20" s="75"/>
      <c r="AT20" s="139"/>
    </row>
    <row r="21" spans="1:46" ht="21" x14ac:dyDescent="0.25">
      <c r="A21" s="22">
        <f>A20+'[1]Ingave ploegen en instellingen'!$H$2+'[1]Ingave ploegen en instellingen'!$H$3</f>
        <v>0.44444444444444448</v>
      </c>
      <c r="B21" s="23" t="str">
        <f>'[1]Ingave ploegen en instellingen'!B9</f>
        <v>Kachtem A</v>
      </c>
      <c r="C21" s="2" t="s">
        <v>8</v>
      </c>
      <c r="D21" s="24" t="str">
        <f>'[1]Ingave ploegen en instellingen'!B13</f>
        <v>Ruddervoorde</v>
      </c>
      <c r="E21" s="25"/>
      <c r="F21" s="69"/>
      <c r="G21" s="27">
        <f t="shared" si="8"/>
        <v>0</v>
      </c>
      <c r="H21" s="28">
        <f t="shared" si="9"/>
        <v>0</v>
      </c>
      <c r="I21" s="2"/>
      <c r="J21" s="7"/>
      <c r="K21" s="7"/>
      <c r="L21" s="7"/>
      <c r="M21" s="7"/>
      <c r="N21" s="7"/>
      <c r="O21" s="3"/>
      <c r="P21" s="167">
        <v>0</v>
      </c>
      <c r="Q21" s="167"/>
      <c r="R21" s="167"/>
      <c r="S21" s="7"/>
      <c r="T21" s="7"/>
      <c r="U21" s="3"/>
      <c r="V21" s="168">
        <f>V16+'[1]Ingave ploegen en instellingen'!H2+'[1]Ingave ploegen en instellingen'!H3</f>
        <v>0.53472222222222221</v>
      </c>
      <c r="W21" s="145">
        <v>1</v>
      </c>
      <c r="X21" s="170" t="str">
        <f>IF(P21=60,Q7,"")</f>
        <v/>
      </c>
      <c r="Y21" s="172" t="s">
        <v>8</v>
      </c>
      <c r="Z21" s="170" t="str">
        <f>IF(P21=60,Q16,"")</f>
        <v/>
      </c>
      <c r="AA21" s="180"/>
      <c r="AB21" s="182"/>
      <c r="AC21" s="70"/>
      <c r="AD21" s="21"/>
      <c r="AE21" s="140">
        <v>9</v>
      </c>
      <c r="AF21" s="36"/>
      <c r="AG21" s="166" t="str">
        <f t="shared" ref="AG21" si="12">IF(O35=12,IF(O11&gt;P11,L11,N11),"")</f>
        <v/>
      </c>
      <c r="AH21" s="81"/>
      <c r="AI21" s="127"/>
      <c r="AJ21" s="75"/>
      <c r="AK21" s="139"/>
      <c r="AL21" s="127"/>
      <c r="AM21" s="75"/>
      <c r="AN21" s="139"/>
      <c r="AO21" s="127"/>
      <c r="AP21" s="75"/>
      <c r="AQ21" s="139"/>
      <c r="AR21" s="127"/>
      <c r="AS21" s="75"/>
      <c r="AT21" s="139"/>
    </row>
    <row r="22" spans="1:46" ht="21.75" thickBot="1" x14ac:dyDescent="0.3">
      <c r="A22" s="22">
        <f>A21+'[1]Ingave ploegen en instellingen'!$H$2+'[1]Ingave ploegen en instellingen'!$H$3</f>
        <v>0.45833333333333337</v>
      </c>
      <c r="B22" s="23" t="str">
        <f>D20</f>
        <v>KFC Meulebeke A</v>
      </c>
      <c r="C22" s="2" t="s">
        <v>8</v>
      </c>
      <c r="D22" s="24" t="str">
        <f>'[1]Ingave ploegen en instellingen'!B6</f>
        <v>Wielsbeke</v>
      </c>
      <c r="E22" s="25"/>
      <c r="F22" s="69"/>
      <c r="G22" s="27">
        <f t="shared" si="8"/>
        <v>0</v>
      </c>
      <c r="H22" s="28">
        <f t="shared" si="9"/>
        <v>0</v>
      </c>
      <c r="I22" s="2"/>
      <c r="J22" s="7"/>
      <c r="K22" s="7"/>
      <c r="L22" s="7"/>
      <c r="M22" s="7"/>
      <c r="N22" s="7"/>
      <c r="O22" s="3"/>
      <c r="P22" s="7"/>
      <c r="Q22" s="7"/>
      <c r="R22" s="7"/>
      <c r="S22" s="7"/>
      <c r="T22" s="7"/>
      <c r="U22" s="3"/>
      <c r="V22" s="169"/>
      <c r="W22" s="146"/>
      <c r="X22" s="171"/>
      <c r="Y22" s="173"/>
      <c r="Z22" s="171"/>
      <c r="AA22" s="181"/>
      <c r="AB22" s="183"/>
      <c r="AC22" s="70"/>
      <c r="AD22" s="21"/>
      <c r="AE22" s="140"/>
      <c r="AF22" s="36"/>
      <c r="AG22" s="166"/>
      <c r="AH22" s="81"/>
      <c r="AI22" s="127"/>
      <c r="AJ22" s="75"/>
      <c r="AK22" s="139"/>
      <c r="AL22" s="127"/>
      <c r="AM22" s="75"/>
      <c r="AN22" s="139"/>
      <c r="AO22" s="127"/>
      <c r="AP22" s="75"/>
      <c r="AQ22" s="139"/>
      <c r="AR22" s="127"/>
      <c r="AS22" s="75"/>
      <c r="AT22" s="139"/>
    </row>
    <row r="23" spans="1:46" ht="21" x14ac:dyDescent="0.25">
      <c r="A23" s="22">
        <f>A22+'[1]Ingave ploegen en instellingen'!$H$2+'[1]Ingave ploegen en instellingen'!$H$3</f>
        <v>0.47222222222222227</v>
      </c>
      <c r="B23" s="23" t="str">
        <f>'[1]Ingave ploegen en instellingen'!B12</f>
        <v>SV Kortrijk</v>
      </c>
      <c r="C23" s="2" t="s">
        <v>8</v>
      </c>
      <c r="D23" s="24" t="str">
        <f>B21</f>
        <v>Kachtem A</v>
      </c>
      <c r="E23" s="25"/>
      <c r="F23" s="69"/>
      <c r="G23" s="27">
        <f t="shared" si="8"/>
        <v>0</v>
      </c>
      <c r="H23" s="28">
        <f t="shared" si="9"/>
        <v>0</v>
      </c>
      <c r="I23" s="2"/>
      <c r="J23" s="7"/>
      <c r="K23" s="7"/>
      <c r="L23" s="7"/>
      <c r="M23" s="7"/>
      <c r="N23" s="7"/>
      <c r="O23" s="3"/>
      <c r="P23" s="3"/>
      <c r="Q23" s="1"/>
      <c r="R23" s="1"/>
      <c r="S23" s="7"/>
      <c r="T23" s="7"/>
      <c r="U23" s="3"/>
      <c r="V23" s="4"/>
      <c r="W23" s="4"/>
      <c r="X23" s="4"/>
      <c r="Y23" s="4"/>
      <c r="Z23" s="4"/>
      <c r="AA23" s="50"/>
      <c r="AB23" s="50"/>
      <c r="AC23" s="21"/>
      <c r="AD23" s="21"/>
      <c r="AE23" s="140">
        <v>10</v>
      </c>
      <c r="AF23" s="36"/>
      <c r="AG23" s="166" t="str">
        <f t="shared" ref="AG23" si="13">IF(O35=12,IF(O11&gt;P11,N11,L11),"")</f>
        <v/>
      </c>
      <c r="AH23" s="81"/>
      <c r="AI23" s="127"/>
      <c r="AJ23" s="75"/>
      <c r="AK23" s="139"/>
      <c r="AL23" s="127"/>
      <c r="AM23" s="75"/>
      <c r="AN23" s="139"/>
      <c r="AO23" s="127"/>
      <c r="AP23" s="75"/>
      <c r="AQ23" s="139"/>
      <c r="AR23" s="127"/>
      <c r="AS23" s="75"/>
      <c r="AT23" s="139"/>
    </row>
    <row r="24" spans="1:46" ht="21.75" thickBot="1" x14ac:dyDescent="0.3">
      <c r="A24" s="22">
        <f>A23+'[1]Ingave ploegen en instellingen'!$H$2+'[1]Ingave ploegen en instellingen'!$H$3</f>
        <v>0.48611111111111116</v>
      </c>
      <c r="B24" s="23" t="str">
        <f>'[1]Ingave ploegen en instellingen'!B5</f>
        <v>Eernegem B</v>
      </c>
      <c r="C24" s="2" t="s">
        <v>8</v>
      </c>
      <c r="D24" s="24" t="str">
        <f>'[1]Ingave ploegen en instellingen'!B6</f>
        <v>Wielsbeke</v>
      </c>
      <c r="E24" s="25"/>
      <c r="F24" s="69"/>
      <c r="G24" s="27">
        <f t="shared" si="8"/>
        <v>0</v>
      </c>
      <c r="H24" s="28">
        <f t="shared" si="9"/>
        <v>0</v>
      </c>
      <c r="I24" s="2"/>
      <c r="J24" s="7"/>
      <c r="K24" s="7"/>
      <c r="L24" s="7"/>
      <c r="M24" s="7"/>
      <c r="N24" s="7"/>
      <c r="O24" s="3"/>
      <c r="P24" s="7"/>
      <c r="Q24" s="7"/>
      <c r="R24" s="7"/>
      <c r="S24" s="7"/>
      <c r="T24" s="7"/>
      <c r="U24" s="3"/>
      <c r="V24" s="4"/>
      <c r="W24" s="4"/>
      <c r="X24" s="4"/>
      <c r="Y24" s="4"/>
      <c r="Z24" s="4"/>
      <c r="AA24" s="50"/>
      <c r="AB24" s="50"/>
      <c r="AC24" s="21"/>
      <c r="AD24" s="21"/>
      <c r="AE24" s="140"/>
      <c r="AF24" s="36"/>
      <c r="AG24" s="166"/>
      <c r="AH24" s="81"/>
      <c r="AI24" s="127"/>
      <c r="AJ24" s="75"/>
      <c r="AK24" s="139"/>
      <c r="AL24" s="127"/>
      <c r="AM24" s="75"/>
      <c r="AN24" s="139"/>
      <c r="AO24" s="127"/>
      <c r="AP24" s="75"/>
      <c r="AQ24" s="139"/>
      <c r="AR24" s="127"/>
      <c r="AS24" s="75"/>
      <c r="AT24" s="139"/>
    </row>
    <row r="25" spans="1:46" ht="21.75" customHeight="1" thickBot="1" x14ac:dyDescent="0.3">
      <c r="A25" s="56">
        <f>A24+'[1]Ingave ploegen en instellingen'!$H$2+'[1]Ingave ploegen en instellingen'!$H$3</f>
        <v>0.50000000000000011</v>
      </c>
      <c r="B25" s="57" t="str">
        <f>'[1]Ingave ploegen en instellingen'!B11</f>
        <v>Eernegem A</v>
      </c>
      <c r="C25" s="58" t="s">
        <v>8</v>
      </c>
      <c r="D25" s="59" t="str">
        <f>'[1]Ingave ploegen en instellingen'!B12</f>
        <v>SV Kortrijk</v>
      </c>
      <c r="E25" s="60"/>
      <c r="F25" s="71"/>
      <c r="G25" s="62">
        <f t="shared" si="8"/>
        <v>0</v>
      </c>
      <c r="H25" s="63">
        <f t="shared" si="9"/>
        <v>0</v>
      </c>
      <c r="I25" s="2"/>
      <c r="J25" s="7"/>
      <c r="K25" s="7"/>
      <c r="L25" s="7"/>
      <c r="M25" s="7"/>
      <c r="N25" s="7"/>
      <c r="O25" s="3"/>
      <c r="P25" s="7"/>
      <c r="Q25" s="7"/>
      <c r="R25" s="7"/>
      <c r="S25" s="7"/>
      <c r="T25" s="7"/>
      <c r="U25" s="3"/>
      <c r="V25" s="16" t="s">
        <v>2</v>
      </c>
      <c r="W25" s="35" t="s">
        <v>13</v>
      </c>
      <c r="X25" s="155" t="s">
        <v>20</v>
      </c>
      <c r="Y25" s="156"/>
      <c r="Z25" s="157"/>
      <c r="AA25" s="130" t="s">
        <v>4</v>
      </c>
      <c r="AB25" s="131"/>
      <c r="AC25" s="21"/>
      <c r="AD25" s="21"/>
      <c r="AE25" s="140">
        <v>11</v>
      </c>
      <c r="AF25" s="36"/>
      <c r="AG25" s="166" t="str">
        <f t="shared" ref="AG25" si="14">IF(O35=12,IF(O16&gt;P16,L16,N16),"")</f>
        <v/>
      </c>
      <c r="AH25" s="81"/>
      <c r="AI25" s="127"/>
      <c r="AJ25" s="75"/>
      <c r="AK25" s="139"/>
      <c r="AL25" s="127"/>
      <c r="AM25" s="75"/>
      <c r="AN25" s="139"/>
      <c r="AO25" s="127"/>
      <c r="AP25" s="75"/>
      <c r="AQ25" s="139"/>
      <c r="AR25" s="127"/>
      <c r="AS25" s="75"/>
      <c r="AT25" s="139"/>
    </row>
    <row r="26" spans="1:46" ht="15.75" thickBot="1" x14ac:dyDescent="0.3">
      <c r="A26" s="1"/>
      <c r="B26" s="1"/>
      <c r="C26" s="1"/>
      <c r="D26" s="1"/>
      <c r="E26" s="72"/>
      <c r="F26" s="1"/>
      <c r="G26" s="1"/>
      <c r="H26" s="1"/>
      <c r="I26" s="2"/>
      <c r="J26" s="7"/>
      <c r="K26" s="7"/>
      <c r="L26" s="7"/>
      <c r="M26" s="7"/>
      <c r="N26" s="7"/>
      <c r="O26" s="3"/>
      <c r="P26" s="7"/>
      <c r="Q26" s="7"/>
      <c r="R26" s="7"/>
      <c r="S26" s="7"/>
      <c r="T26" s="7"/>
      <c r="U26" s="3"/>
      <c r="V26" s="168">
        <f>V21</f>
        <v>0.53472222222222221</v>
      </c>
      <c r="W26" s="145">
        <v>2</v>
      </c>
      <c r="X26" s="174" t="str">
        <f>IF(P21=60,Q6,"")</f>
        <v/>
      </c>
      <c r="Y26" s="176" t="s">
        <v>8</v>
      </c>
      <c r="Z26" s="174" t="str">
        <f>IF(P21=60,Q15,"")</f>
        <v/>
      </c>
      <c r="AA26" s="178"/>
      <c r="AB26" s="195"/>
      <c r="AC26" s="21"/>
      <c r="AD26" s="21"/>
      <c r="AE26" s="140"/>
      <c r="AF26" s="36"/>
      <c r="AG26" s="166"/>
      <c r="AH26" s="81"/>
      <c r="AI26" s="127"/>
      <c r="AJ26" s="75"/>
      <c r="AK26" s="139"/>
      <c r="AL26" s="127"/>
      <c r="AM26" s="75"/>
      <c r="AN26" s="139"/>
      <c r="AO26" s="127"/>
      <c r="AP26" s="75"/>
      <c r="AQ26" s="139"/>
      <c r="AR26" s="127"/>
      <c r="AS26" s="75"/>
      <c r="AT26" s="139"/>
    </row>
    <row r="27" spans="1:46" ht="15.75" thickBot="1" x14ac:dyDescent="0.3">
      <c r="A27" s="8" t="s">
        <v>2</v>
      </c>
      <c r="B27" s="119" t="s">
        <v>21</v>
      </c>
      <c r="C27" s="120"/>
      <c r="D27" s="120"/>
      <c r="E27" s="121" t="s">
        <v>23</v>
      </c>
      <c r="F27" s="122"/>
      <c r="G27" s="119" t="s">
        <v>5</v>
      </c>
      <c r="H27" s="123"/>
      <c r="I27" s="2"/>
      <c r="J27" s="7"/>
      <c r="K27" s="7"/>
      <c r="L27" s="7"/>
      <c r="M27" s="7"/>
      <c r="N27" s="7"/>
      <c r="O27" s="3"/>
      <c r="P27" s="7"/>
      <c r="Q27" s="7"/>
      <c r="R27" s="7"/>
      <c r="S27" s="7"/>
      <c r="T27" s="7"/>
      <c r="U27" s="3"/>
      <c r="V27" s="169"/>
      <c r="W27" s="146"/>
      <c r="X27" s="175"/>
      <c r="Y27" s="177"/>
      <c r="Z27" s="175"/>
      <c r="AA27" s="179"/>
      <c r="AB27" s="196"/>
      <c r="AC27" s="21"/>
      <c r="AD27" s="21"/>
      <c r="AE27" s="140">
        <v>12</v>
      </c>
      <c r="AF27" s="36"/>
      <c r="AG27" s="166" t="str">
        <f t="shared" ref="AG27" si="15">IF(O35=12,IF(O16&gt;P16,N16,L16),"")</f>
        <v/>
      </c>
      <c r="AH27" s="81"/>
      <c r="AI27" s="127"/>
      <c r="AJ27" s="75"/>
      <c r="AK27" s="139"/>
      <c r="AL27" s="127"/>
      <c r="AM27" s="75"/>
      <c r="AN27" s="139"/>
      <c r="AO27" s="127"/>
      <c r="AP27" s="75"/>
      <c r="AQ27" s="139"/>
      <c r="AR27" s="127"/>
      <c r="AS27" s="75"/>
      <c r="AT27" s="139"/>
    </row>
    <row r="28" spans="1:46" ht="21" x14ac:dyDescent="0.25">
      <c r="A28" s="10">
        <f>A16</f>
        <v>0.375</v>
      </c>
      <c r="B28" s="11" t="str">
        <f>'[1]Ingave ploegen en instellingen'!B6</f>
        <v>Wielsbeke</v>
      </c>
      <c r="C28" s="12" t="s">
        <v>8</v>
      </c>
      <c r="D28" s="13" t="str">
        <f>'[1]Ingave ploegen en instellingen'!B7</f>
        <v>Rumbeke</v>
      </c>
      <c r="E28" s="14"/>
      <c r="F28" s="68"/>
      <c r="G28" s="16">
        <f t="shared" ref="G28:G37" si="16">IF(E28="",0,IF(E28&gt;F28,3,IF(E28=F28,1,0)))</f>
        <v>0</v>
      </c>
      <c r="H28" s="17">
        <f t="shared" ref="H28:H37" si="17">IF(F28="",0,IF(F28&gt;E28,3,IF(F28=E28,1,0)))</f>
        <v>0</v>
      </c>
      <c r="I28" s="2"/>
      <c r="J28" s="7"/>
      <c r="K28" s="7"/>
      <c r="L28" s="7"/>
      <c r="M28" s="7"/>
      <c r="N28" s="7"/>
      <c r="O28" s="3"/>
      <c r="P28" s="7"/>
      <c r="Q28" s="7"/>
      <c r="R28" s="7"/>
      <c r="S28" s="7"/>
      <c r="T28" s="7"/>
      <c r="U28" s="3"/>
      <c r="V28" s="4"/>
      <c r="W28" s="4"/>
      <c r="X28" s="4"/>
      <c r="Y28" s="4"/>
      <c r="Z28" s="4"/>
      <c r="AA28" s="50"/>
      <c r="AB28" s="50"/>
      <c r="AC28" s="21"/>
      <c r="AD28" s="21"/>
      <c r="AE28" s="140"/>
      <c r="AF28" s="36"/>
      <c r="AG28" s="166"/>
      <c r="AH28" s="81"/>
      <c r="AI28" s="127"/>
      <c r="AJ28" s="75"/>
      <c r="AK28" s="139"/>
      <c r="AL28" s="127"/>
      <c r="AM28" s="75"/>
      <c r="AN28" s="139"/>
      <c r="AO28" s="127"/>
      <c r="AP28" s="75"/>
      <c r="AQ28" s="139"/>
      <c r="AR28" s="127"/>
      <c r="AS28" s="75"/>
      <c r="AT28" s="139"/>
    </row>
    <row r="29" spans="1:46" ht="21.75" thickBot="1" x14ac:dyDescent="0.3">
      <c r="A29" s="22">
        <f>A28+'[1]Ingave ploegen en instellingen'!$H$2+'[1]Ingave ploegen en instellingen'!$H$3</f>
        <v>0.3888888888888889</v>
      </c>
      <c r="B29" s="23" t="str">
        <f>'[1]Ingave ploegen en instellingen'!B12</f>
        <v>SV Kortrijk</v>
      </c>
      <c r="C29" s="2" t="s">
        <v>8</v>
      </c>
      <c r="D29" s="24" t="str">
        <f>'[1]Ingave ploegen en instellingen'!B13</f>
        <v>Ruddervoorde</v>
      </c>
      <c r="E29" s="25"/>
      <c r="F29" s="69"/>
      <c r="G29" s="27">
        <f t="shared" si="16"/>
        <v>0</v>
      </c>
      <c r="H29" s="28">
        <f t="shared" si="17"/>
        <v>0</v>
      </c>
      <c r="I29" s="2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3"/>
      <c r="V29" s="4"/>
      <c r="W29" s="4"/>
      <c r="X29" s="4"/>
      <c r="Y29" s="4"/>
      <c r="Z29" s="4"/>
      <c r="AA29" s="50"/>
      <c r="AB29" s="50"/>
      <c r="AC29" s="21"/>
      <c r="AD29" s="21"/>
      <c r="AE29" s="21"/>
      <c r="AF29" s="21"/>
      <c r="AG29" s="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</row>
    <row r="30" spans="1:46" ht="21.75" customHeight="1" thickBot="1" x14ac:dyDescent="0.3">
      <c r="A30" s="22">
        <f>A29+'[1]Ingave ploegen en instellingen'!$H$2+'[1]Ingave ploegen en instellingen'!$H$3</f>
        <v>0.40277777777777779</v>
      </c>
      <c r="B30" s="23" t="str">
        <f>'[1]Ingave ploegen en instellingen'!B4</f>
        <v>Kachtem B</v>
      </c>
      <c r="C30" s="2" t="s">
        <v>8</v>
      </c>
      <c r="D30" s="24" t="str">
        <f>'[1]Ingave ploegen en instellingen'!B7</f>
        <v>Rumbeke</v>
      </c>
      <c r="E30" s="25"/>
      <c r="F30" s="69"/>
      <c r="G30" s="27">
        <f t="shared" si="16"/>
        <v>0</v>
      </c>
      <c r="H30" s="28">
        <f t="shared" si="17"/>
        <v>0</v>
      </c>
      <c r="I30" s="2"/>
      <c r="J30" s="7"/>
      <c r="K30" s="7"/>
      <c r="L30" s="7"/>
      <c r="M30" s="7"/>
      <c r="N30" s="7"/>
      <c r="O30" s="7"/>
      <c r="P30" s="2"/>
      <c r="Q30" s="2"/>
      <c r="R30" s="2"/>
      <c r="S30" s="2"/>
      <c r="T30" s="2"/>
      <c r="U30" s="3"/>
      <c r="V30" s="16" t="s">
        <v>2</v>
      </c>
      <c r="W30" s="35" t="s">
        <v>13</v>
      </c>
      <c r="X30" s="155" t="s">
        <v>22</v>
      </c>
      <c r="Y30" s="156"/>
      <c r="Z30" s="157"/>
      <c r="AA30" s="130" t="s">
        <v>4</v>
      </c>
      <c r="AB30" s="131"/>
      <c r="AC30" s="21"/>
      <c r="AD30" s="21"/>
      <c r="AE30" s="21"/>
      <c r="AF30" s="21"/>
      <c r="AG30" s="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</row>
    <row r="31" spans="1:46" ht="21.75" customHeight="1" x14ac:dyDescent="0.25">
      <c r="A31" s="22">
        <f>A30+'[1]Ingave ploegen en instellingen'!$H$2+'[1]Ingave ploegen en instellingen'!$H$3</f>
        <v>0.41666666666666669</v>
      </c>
      <c r="B31" s="23" t="str">
        <f>'[1]Ingave ploegen en instellingen'!B10</f>
        <v>Kuurne B</v>
      </c>
      <c r="C31" s="2" t="s">
        <v>8</v>
      </c>
      <c r="D31" s="24" t="str">
        <f>'[1]Ingave ploegen en instellingen'!B13</f>
        <v>Ruddervoorde</v>
      </c>
      <c r="E31" s="25"/>
      <c r="F31" s="69"/>
      <c r="G31" s="27">
        <f t="shared" si="16"/>
        <v>0</v>
      </c>
      <c r="H31" s="28">
        <f t="shared" si="17"/>
        <v>0</v>
      </c>
      <c r="I31" s="2"/>
      <c r="J31" s="7"/>
      <c r="K31" s="7"/>
      <c r="L31" s="7"/>
      <c r="M31" s="7"/>
      <c r="N31" s="7"/>
      <c r="O31" s="7"/>
      <c r="P31" s="2"/>
      <c r="Q31" s="2"/>
      <c r="R31" s="2"/>
      <c r="S31" s="2"/>
      <c r="T31" s="2"/>
      <c r="U31" s="3"/>
      <c r="V31" s="143">
        <f>V26+'[1]Ingave ploegen en instellingen'!H2+'[1]Ingave ploegen en instellingen'!H3</f>
        <v>0.54861111111111105</v>
      </c>
      <c r="W31" s="145">
        <v>3</v>
      </c>
      <c r="X31" s="187" t="str">
        <f>IF(P21=60,Q5,"")</f>
        <v/>
      </c>
      <c r="Y31" s="189" t="s">
        <v>8</v>
      </c>
      <c r="Z31" s="191" t="str">
        <f>IF(P21=60,Q14,"")</f>
        <v/>
      </c>
      <c r="AA31" s="193"/>
      <c r="AB31" s="193"/>
      <c r="AC31" s="21"/>
      <c r="AD31" s="21"/>
      <c r="AE31" s="21"/>
      <c r="AF31" s="21"/>
      <c r="AG31" s="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</row>
    <row r="32" spans="1:46" ht="21.75" customHeight="1" thickBot="1" x14ac:dyDescent="0.3">
      <c r="A32" s="22">
        <f>A31+'[1]Ingave ploegen en instellingen'!$H$2+'[1]Ingave ploegen en instellingen'!$H$3</f>
        <v>0.43055555555555558</v>
      </c>
      <c r="B32" s="23" t="str">
        <f>'[1]Ingave ploegen en instellingen'!B4</f>
        <v>Kachtem B</v>
      </c>
      <c r="C32" s="2" t="s">
        <v>8</v>
      </c>
      <c r="D32" s="24" t="str">
        <f>'[1]Ingave ploegen en instellingen'!B6</f>
        <v>Wielsbeke</v>
      </c>
      <c r="E32" s="25"/>
      <c r="F32" s="69"/>
      <c r="G32" s="27">
        <f t="shared" si="16"/>
        <v>0</v>
      </c>
      <c r="H32" s="28">
        <f t="shared" si="17"/>
        <v>0</v>
      </c>
      <c r="I32" s="2"/>
      <c r="J32" s="7"/>
      <c r="K32" s="7"/>
      <c r="L32" s="7"/>
      <c r="M32" s="7"/>
      <c r="N32" s="7"/>
      <c r="O32" s="7"/>
      <c r="P32" s="2"/>
      <c r="Q32" s="2"/>
      <c r="R32" s="2"/>
      <c r="S32" s="2"/>
      <c r="T32" s="2"/>
      <c r="U32" s="3"/>
      <c r="V32" s="144"/>
      <c r="W32" s="146"/>
      <c r="X32" s="188"/>
      <c r="Y32" s="190"/>
      <c r="Z32" s="192"/>
      <c r="AA32" s="194"/>
      <c r="AB32" s="194"/>
      <c r="AC32" s="21"/>
      <c r="AD32" s="21"/>
      <c r="AE32" s="21"/>
      <c r="AF32" s="5"/>
      <c r="AG32" s="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</row>
    <row r="33" spans="1:46" ht="21.75" customHeight="1" x14ac:dyDescent="0.25">
      <c r="A33" s="22">
        <f>A32+'[1]Ingave ploegen en instellingen'!$H$2+'[1]Ingave ploegen en instellingen'!$H$3</f>
        <v>0.44444444444444448</v>
      </c>
      <c r="B33" s="23" t="str">
        <f>'[1]Ingave ploegen en instellingen'!B10</f>
        <v>Kuurne B</v>
      </c>
      <c r="C33" s="2" t="s">
        <v>8</v>
      </c>
      <c r="D33" s="24" t="str">
        <f>'[1]Ingave ploegen en instellingen'!B12</f>
        <v>SV Kortrijk</v>
      </c>
      <c r="E33" s="25"/>
      <c r="F33" s="69"/>
      <c r="G33" s="27">
        <f t="shared" si="16"/>
        <v>0</v>
      </c>
      <c r="H33" s="28">
        <f t="shared" si="17"/>
        <v>0</v>
      </c>
      <c r="I33" s="2"/>
      <c r="J33" s="2"/>
      <c r="K33" s="2"/>
      <c r="L33" s="2"/>
      <c r="M33" s="2"/>
      <c r="N33" s="2"/>
      <c r="O33" s="7"/>
      <c r="P33" s="2"/>
      <c r="Q33" s="2"/>
      <c r="R33" s="2"/>
      <c r="S33" s="2"/>
      <c r="T33" s="2"/>
      <c r="U33" s="3"/>
      <c r="V33" s="4"/>
      <c r="W33" s="4"/>
      <c r="X33" s="4"/>
      <c r="Y33" s="4"/>
      <c r="Z33" s="4"/>
      <c r="AA33" s="4"/>
      <c r="AB33" s="4"/>
      <c r="AC33" s="21"/>
      <c r="AD33" s="21"/>
      <c r="AE33" s="21"/>
      <c r="AF33" s="5"/>
      <c r="AG33" s="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</row>
    <row r="34" spans="1:46" ht="21.75" customHeight="1" x14ac:dyDescent="0.25">
      <c r="A34" s="22">
        <f>A33+'[1]Ingave ploegen en instellingen'!$H$2+'[1]Ingave ploegen en instellingen'!$H$3</f>
        <v>0.45833333333333337</v>
      </c>
      <c r="B34" s="23" t="str">
        <f>'[1]Ingave ploegen en instellingen'!B5</f>
        <v>Eernegem B</v>
      </c>
      <c r="C34" s="2" t="s">
        <v>8</v>
      </c>
      <c r="D34" s="24" t="str">
        <f>'[1]Ingave ploegen en instellingen'!B7</f>
        <v>Rumbeke</v>
      </c>
      <c r="E34" s="25"/>
      <c r="F34" s="69"/>
      <c r="G34" s="27">
        <f t="shared" si="16"/>
        <v>0</v>
      </c>
      <c r="H34" s="28">
        <f t="shared" si="17"/>
        <v>0</v>
      </c>
      <c r="I34" s="2"/>
      <c r="J34" s="2"/>
      <c r="K34" s="2"/>
      <c r="L34" s="2"/>
      <c r="M34" s="2"/>
      <c r="N34" s="2"/>
      <c r="O34" s="7"/>
      <c r="P34" s="2"/>
      <c r="Q34" s="2"/>
      <c r="R34" s="2"/>
      <c r="S34" s="2"/>
      <c r="T34" s="2"/>
      <c r="U34" s="3"/>
      <c r="V34" s="4"/>
      <c r="W34" s="4"/>
      <c r="X34" s="4"/>
      <c r="Y34" s="4"/>
      <c r="Z34" s="4"/>
      <c r="AA34" s="4"/>
      <c r="AB34" s="4"/>
      <c r="AC34" s="21"/>
      <c r="AD34" s="21"/>
      <c r="AE34" s="21"/>
      <c r="AF34" s="5"/>
      <c r="AG34" s="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</row>
    <row r="35" spans="1:46" ht="21.75" customHeight="1" x14ac:dyDescent="0.25">
      <c r="A35" s="22">
        <f>A34+'[1]Ingave ploegen en instellingen'!$H$2+'[1]Ingave ploegen en instellingen'!$H$3</f>
        <v>0.47222222222222227</v>
      </c>
      <c r="B35" s="23" t="str">
        <f>'[1]Ingave ploegen en instellingen'!B11</f>
        <v>Eernegem A</v>
      </c>
      <c r="C35" s="2" t="s">
        <v>8</v>
      </c>
      <c r="D35" s="24" t="str">
        <f>'[1]Ingave ploegen en instellingen'!B13</f>
        <v>Ruddervoorde</v>
      </c>
      <c r="E35" s="25"/>
      <c r="F35" s="69"/>
      <c r="G35" s="27">
        <f t="shared" si="16"/>
        <v>0</v>
      </c>
      <c r="H35" s="28">
        <f t="shared" si="17"/>
        <v>0</v>
      </c>
      <c r="I35" s="2"/>
      <c r="J35" s="2"/>
      <c r="K35" s="2"/>
      <c r="L35" s="2"/>
      <c r="M35" s="2"/>
      <c r="N35" s="2"/>
      <c r="O35" s="7"/>
      <c r="P35" s="7"/>
      <c r="Q35" s="2"/>
      <c r="R35" s="2"/>
      <c r="S35" s="2"/>
      <c r="T35" s="2"/>
      <c r="U35" s="3"/>
      <c r="V35" s="4"/>
      <c r="W35" s="4"/>
      <c r="X35" s="4"/>
      <c r="Y35" s="4"/>
      <c r="Z35" s="4"/>
      <c r="AA35" s="73">
        <f>COUNT(AA31:AB32)+COUNT(AA26:AB27)+COUNT(AA21:AB22)+COUNT(AA16:AB17)+COUNT(AA11:AB12)+COUNT(AA6:AB7)</f>
        <v>0</v>
      </c>
      <c r="AB35" s="4"/>
      <c r="AC35" s="21"/>
      <c r="AD35" s="21"/>
      <c r="AE35" s="21"/>
      <c r="AF35" s="5"/>
      <c r="AG35" s="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</row>
    <row r="36" spans="1:46" ht="21.75" customHeight="1" x14ac:dyDescent="0.25">
      <c r="A36" s="22">
        <f>A35+'[1]Ingave ploegen en instellingen'!$H$2+'[1]Ingave ploegen en instellingen'!$H$3</f>
        <v>0.48611111111111116</v>
      </c>
      <c r="B36" s="23" t="str">
        <f>'[1]Ingave ploegen en instellingen'!B4</f>
        <v>Kachtem B</v>
      </c>
      <c r="C36" s="2" t="s">
        <v>8</v>
      </c>
      <c r="D36" s="24" t="str">
        <f>'[1]Ingave ploegen en instellingen'!B3</f>
        <v>KFC Meulebeke A</v>
      </c>
      <c r="E36" s="25"/>
      <c r="F36" s="69"/>
      <c r="G36" s="27">
        <f t="shared" si="16"/>
        <v>0</v>
      </c>
      <c r="H36" s="28">
        <f t="shared" si="17"/>
        <v>0</v>
      </c>
      <c r="I36" s="2"/>
      <c r="J36" s="1"/>
      <c r="K36" s="1"/>
      <c r="L36" s="1"/>
      <c r="M36" s="1"/>
      <c r="N36" s="1"/>
      <c r="O36" s="3"/>
      <c r="P36" s="3"/>
      <c r="Q36" s="1"/>
      <c r="R36" s="1"/>
      <c r="S36" s="1"/>
      <c r="T36" s="1"/>
      <c r="U36" s="3"/>
      <c r="V36" s="4"/>
      <c r="W36" s="4"/>
      <c r="X36" s="4"/>
      <c r="Y36" s="4"/>
      <c r="Z36" s="4"/>
      <c r="AA36" s="4"/>
      <c r="AB36" s="4"/>
      <c r="AC36" s="21"/>
      <c r="AD36" s="21"/>
      <c r="AE36" s="21"/>
      <c r="AF36" s="5"/>
      <c r="AG36" s="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</row>
    <row r="37" spans="1:46" ht="21.75" customHeight="1" thickBot="1" x14ac:dyDescent="0.3">
      <c r="A37" s="56">
        <f>A36+'[1]Ingave ploegen en instellingen'!$H$2+'[1]Ingave ploegen en instellingen'!$H$3</f>
        <v>0.50000000000000011</v>
      </c>
      <c r="B37" s="57" t="str">
        <f>'[1]Ingave ploegen en instellingen'!B10</f>
        <v>Kuurne B</v>
      </c>
      <c r="C37" s="58" t="s">
        <v>8</v>
      </c>
      <c r="D37" s="59" t="str">
        <f>'[1]Ingave ploegen en instellingen'!B9</f>
        <v>Kachtem A</v>
      </c>
      <c r="E37" s="60"/>
      <c r="F37" s="71"/>
      <c r="G37" s="62">
        <f t="shared" si="16"/>
        <v>0</v>
      </c>
      <c r="H37" s="63">
        <f t="shared" si="17"/>
        <v>0</v>
      </c>
      <c r="I37" s="2"/>
      <c r="J37" s="1"/>
      <c r="K37" s="1"/>
      <c r="L37" s="1"/>
      <c r="M37" s="1"/>
      <c r="N37" s="1"/>
      <c r="O37" s="3"/>
      <c r="P37" s="3"/>
      <c r="Q37" s="1"/>
      <c r="R37" s="1"/>
      <c r="S37" s="1"/>
      <c r="T37" s="1"/>
      <c r="U37" s="3"/>
      <c r="V37" s="4"/>
      <c r="W37" s="4"/>
      <c r="X37" s="4"/>
      <c r="Y37" s="4"/>
      <c r="Z37" s="4"/>
      <c r="AA37" s="4"/>
      <c r="AB37" s="4"/>
      <c r="AC37" s="21"/>
      <c r="AD37" s="21"/>
      <c r="AE37" s="21"/>
      <c r="AF37" s="5"/>
      <c r="AG37" s="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</row>
    <row r="38" spans="1:46" x14ac:dyDescent="0.25">
      <c r="A38" s="1"/>
      <c r="B38" s="1"/>
      <c r="C38" s="1"/>
      <c r="D38" s="1"/>
      <c r="E38" s="1"/>
      <c r="F38" s="1"/>
      <c r="G38" s="1"/>
      <c r="H38" s="1"/>
      <c r="I38" s="2"/>
      <c r="J38" s="1"/>
      <c r="K38" s="1"/>
      <c r="L38" s="1"/>
      <c r="M38" s="1"/>
      <c r="N38" s="1"/>
      <c r="O38" s="3"/>
      <c r="P38" s="3"/>
      <c r="Q38" s="1"/>
      <c r="R38" s="1"/>
      <c r="S38" s="1"/>
      <c r="T38" s="1"/>
      <c r="U38" s="3"/>
      <c r="V38" s="4"/>
      <c r="W38" s="4"/>
      <c r="X38" s="4"/>
      <c r="Y38" s="4"/>
      <c r="Z38" s="4"/>
      <c r="AA38" s="4"/>
      <c r="AB38" s="4"/>
      <c r="AC38" s="21"/>
      <c r="AD38" s="21"/>
      <c r="AE38" s="21"/>
      <c r="AF38" s="5"/>
      <c r="AG38" s="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</row>
    <row r="39" spans="1:46" x14ac:dyDescent="0.25">
      <c r="A39" s="37"/>
      <c r="B39" s="1"/>
      <c r="C39" s="1"/>
      <c r="D39" s="1"/>
      <c r="E39" s="167">
        <f>COUNT(E4:F13)+COUNT(E16:F25)+COUNT(E28:F37)</f>
        <v>0</v>
      </c>
      <c r="F39" s="167"/>
      <c r="G39" s="167"/>
      <c r="H39" s="1"/>
      <c r="I39" s="2"/>
      <c r="J39" s="1"/>
      <c r="K39" s="1"/>
      <c r="L39" s="1"/>
      <c r="M39" s="1"/>
      <c r="N39" s="1"/>
      <c r="O39" s="3"/>
      <c r="P39" s="3"/>
      <c r="Q39" s="1"/>
      <c r="R39" s="74"/>
      <c r="S39" s="2"/>
      <c r="T39" s="2"/>
      <c r="U39" s="3"/>
      <c r="V39" s="4"/>
      <c r="W39" s="4"/>
      <c r="X39" s="4"/>
      <c r="Y39" s="4"/>
      <c r="Z39" s="4"/>
      <c r="AA39" s="4"/>
      <c r="AB39" s="4"/>
      <c r="AC39" s="5"/>
      <c r="AD39" s="5"/>
      <c r="AE39" s="5"/>
      <c r="AF39" s="5"/>
      <c r="AG39" s="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</row>
    <row r="40" spans="1:46" x14ac:dyDescent="0.25">
      <c r="A40" s="1"/>
      <c r="B40" s="1"/>
      <c r="C40" s="1"/>
      <c r="D40" s="1"/>
      <c r="E40" s="1"/>
      <c r="F40" s="1"/>
      <c r="G40" s="1"/>
      <c r="H40" s="1"/>
      <c r="I40" s="2"/>
      <c r="J40" s="1"/>
      <c r="K40" s="1"/>
      <c r="L40" s="1"/>
      <c r="M40" s="1"/>
      <c r="N40" s="1"/>
      <c r="O40" s="3"/>
      <c r="P40" s="3"/>
      <c r="Q40" s="1"/>
      <c r="R40" s="1"/>
      <c r="S40" s="1"/>
      <c r="T40" s="1"/>
      <c r="U40" s="3"/>
      <c r="V40" s="4"/>
      <c r="W40" s="4"/>
      <c r="X40" s="4"/>
      <c r="Y40" s="4"/>
      <c r="Z40" s="4"/>
      <c r="AA40" s="4"/>
      <c r="AB40" s="4"/>
      <c r="AC40" s="5"/>
      <c r="AD40" s="5"/>
      <c r="AE40" s="5"/>
      <c r="AF40" s="5"/>
      <c r="AG40" s="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</row>
    <row r="41" spans="1:46" x14ac:dyDescent="0.25">
      <c r="A41" s="1"/>
      <c r="B41" s="1"/>
      <c r="C41" s="1"/>
      <c r="D41" s="1"/>
      <c r="E41" s="1"/>
      <c r="F41" s="1"/>
      <c r="G41" s="1"/>
      <c r="H41" s="1"/>
      <c r="I41" s="2"/>
      <c r="J41" s="1"/>
      <c r="K41" s="1"/>
      <c r="L41" s="1"/>
      <c r="M41" s="1"/>
      <c r="N41" s="1"/>
      <c r="O41" s="3"/>
      <c r="P41" s="3"/>
      <c r="Q41" s="1"/>
      <c r="R41" s="1"/>
      <c r="S41" s="1"/>
      <c r="T41" s="1"/>
      <c r="U41" s="3"/>
      <c r="V41" s="4"/>
      <c r="W41" s="4"/>
      <c r="X41" s="4"/>
      <c r="Y41" s="4"/>
      <c r="Z41" s="4"/>
      <c r="AA41" s="4"/>
      <c r="AB41" s="4"/>
      <c r="AC41" s="5"/>
      <c r="AD41" s="5"/>
      <c r="AE41" s="5"/>
      <c r="AF41" s="5"/>
      <c r="AG41" s="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</row>
    <row r="42" spans="1:46" x14ac:dyDescent="0.25">
      <c r="A42" s="1"/>
      <c r="B42" s="1"/>
      <c r="C42" s="1"/>
      <c r="D42" s="1"/>
      <c r="E42" s="1"/>
      <c r="F42" s="1"/>
      <c r="G42" s="1"/>
      <c r="H42" s="1"/>
      <c r="I42" s="2"/>
      <c r="J42" s="1"/>
      <c r="K42" s="1"/>
      <c r="L42" s="1"/>
      <c r="M42" s="1"/>
      <c r="N42" s="1"/>
      <c r="O42" s="3"/>
      <c r="P42" s="3"/>
      <c r="Q42" s="1"/>
      <c r="R42" s="1"/>
      <c r="S42" s="1"/>
      <c r="T42" s="1"/>
      <c r="U42" s="3"/>
      <c r="V42" s="4"/>
      <c r="W42" s="4"/>
      <c r="X42" s="4"/>
      <c r="Y42" s="4"/>
      <c r="Z42" s="4"/>
      <c r="AA42" s="4"/>
      <c r="AB42" s="4"/>
      <c r="AC42" s="5"/>
      <c r="AD42" s="5"/>
      <c r="AE42" s="5"/>
      <c r="AF42" s="5"/>
      <c r="AG42" s="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</row>
    <row r="43" spans="1:46" x14ac:dyDescent="0.25">
      <c r="A43" s="1"/>
      <c r="B43" s="1"/>
      <c r="C43" s="1"/>
      <c r="D43" s="1"/>
      <c r="E43" s="1"/>
      <c r="F43" s="1"/>
      <c r="G43" s="1"/>
      <c r="H43" s="1"/>
      <c r="I43" s="2"/>
      <c r="J43" s="1"/>
      <c r="K43" s="1"/>
      <c r="L43" s="1"/>
      <c r="M43" s="1"/>
      <c r="N43" s="1"/>
      <c r="O43" s="3"/>
      <c r="P43" s="3"/>
      <c r="Q43" s="1"/>
      <c r="R43" s="1"/>
      <c r="S43" s="1"/>
      <c r="T43" s="1"/>
      <c r="U43" s="3"/>
      <c r="V43" s="4"/>
      <c r="W43" s="4"/>
      <c r="X43" s="4"/>
      <c r="Y43" s="4"/>
      <c r="Z43" s="4"/>
      <c r="AA43" s="4"/>
      <c r="AB43" s="4"/>
      <c r="AC43" s="5"/>
      <c r="AD43" s="5"/>
      <c r="AE43" s="5"/>
      <c r="AF43" s="5"/>
      <c r="AG43" s="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</row>
  </sheetData>
  <mergeCells count="196">
    <mergeCell ref="AO25:AO26"/>
    <mergeCell ref="AQ25:AQ26"/>
    <mergeCell ref="AN17:AN18"/>
    <mergeCell ref="AL21:AL22"/>
    <mergeCell ref="AN21:AN22"/>
    <mergeCell ref="AO21:AO22"/>
    <mergeCell ref="AQ21:AQ22"/>
    <mergeCell ref="AE23:AE24"/>
    <mergeCell ref="AG23:AG24"/>
    <mergeCell ref="AI23:AI24"/>
    <mergeCell ref="AK23:AK24"/>
    <mergeCell ref="AL23:AL24"/>
    <mergeCell ref="AN23:AN24"/>
    <mergeCell ref="AO23:AO24"/>
    <mergeCell ref="AQ23:AQ24"/>
    <mergeCell ref="E39:G39"/>
    <mergeCell ref="AE2:AG2"/>
    <mergeCell ref="AI2:AK2"/>
    <mergeCell ref="AL2:AN2"/>
    <mergeCell ref="AO2:AQ2"/>
    <mergeCell ref="AE5:AE6"/>
    <mergeCell ref="AG5:AG6"/>
    <mergeCell ref="AI5:AI6"/>
    <mergeCell ref="AK5:AK6"/>
    <mergeCell ref="AL5:AL6"/>
    <mergeCell ref="X30:Z30"/>
    <mergeCell ref="AA30:AB30"/>
    <mergeCell ref="V31:V32"/>
    <mergeCell ref="W31:W32"/>
    <mergeCell ref="X31:X32"/>
    <mergeCell ref="Y31:Y32"/>
    <mergeCell ref="Z31:Z32"/>
    <mergeCell ref="AA31:AA32"/>
    <mergeCell ref="AB31:AB32"/>
    <mergeCell ref="AB26:AB27"/>
    <mergeCell ref="X25:Z25"/>
    <mergeCell ref="AA25:AB25"/>
    <mergeCell ref="AB6:AB7"/>
    <mergeCell ref="V6:V7"/>
    <mergeCell ref="B27:D27"/>
    <mergeCell ref="E27:F27"/>
    <mergeCell ref="G27:H27"/>
    <mergeCell ref="AR27:AR28"/>
    <mergeCell ref="AT27:AT28"/>
    <mergeCell ref="AE27:AE28"/>
    <mergeCell ref="AG27:AG28"/>
    <mergeCell ref="AI27:AI28"/>
    <mergeCell ref="AK27:AK28"/>
    <mergeCell ref="AL27:AL28"/>
    <mergeCell ref="AN27:AN28"/>
    <mergeCell ref="AO27:AO28"/>
    <mergeCell ref="AQ27:AQ28"/>
    <mergeCell ref="AR25:AR26"/>
    <mergeCell ref="AT25:AT26"/>
    <mergeCell ref="V26:V27"/>
    <mergeCell ref="W26:W27"/>
    <mergeCell ref="X26:X27"/>
    <mergeCell ref="Y26:Y27"/>
    <mergeCell ref="Z26:Z27"/>
    <mergeCell ref="AA26:AA27"/>
    <mergeCell ref="AA21:AA22"/>
    <mergeCell ref="AB21:AB22"/>
    <mergeCell ref="AR21:AR22"/>
    <mergeCell ref="AT21:AT22"/>
    <mergeCell ref="AR23:AR24"/>
    <mergeCell ref="AT23:AT24"/>
    <mergeCell ref="AE21:AE22"/>
    <mergeCell ref="AG21:AG22"/>
    <mergeCell ref="AI21:AI22"/>
    <mergeCell ref="AK21:AK22"/>
    <mergeCell ref="AE25:AE26"/>
    <mergeCell ref="AG25:AG26"/>
    <mergeCell ref="AI25:AI26"/>
    <mergeCell ref="AK25:AK26"/>
    <mergeCell ref="AL25:AL26"/>
    <mergeCell ref="AN25:AN26"/>
    <mergeCell ref="AR19:AR20"/>
    <mergeCell ref="AT19:AT20"/>
    <mergeCell ref="X20:Z20"/>
    <mergeCell ref="AA20:AB20"/>
    <mergeCell ref="P21:R21"/>
    <mergeCell ref="V21:V22"/>
    <mergeCell ref="W21:W22"/>
    <mergeCell ref="X21:X22"/>
    <mergeCell ref="Y21:Y22"/>
    <mergeCell ref="Z21:Z22"/>
    <mergeCell ref="AE19:AE20"/>
    <mergeCell ref="AG19:AG20"/>
    <mergeCell ref="AI19:AI20"/>
    <mergeCell ref="AK19:AK20"/>
    <mergeCell ref="AL19:AL20"/>
    <mergeCell ref="AN19:AN20"/>
    <mergeCell ref="AO19:AO20"/>
    <mergeCell ref="AQ19:AQ20"/>
    <mergeCell ref="AT15:AT16"/>
    <mergeCell ref="V16:V17"/>
    <mergeCell ref="W16:W17"/>
    <mergeCell ref="X16:X17"/>
    <mergeCell ref="Y16:Y17"/>
    <mergeCell ref="Z16:Z17"/>
    <mergeCell ref="AA16:AA17"/>
    <mergeCell ref="AB16:AB17"/>
    <mergeCell ref="AR17:AR18"/>
    <mergeCell ref="AT17:AT18"/>
    <mergeCell ref="AE15:AE16"/>
    <mergeCell ref="AG15:AG16"/>
    <mergeCell ref="AI15:AI16"/>
    <mergeCell ref="AK15:AK16"/>
    <mergeCell ref="AL15:AL16"/>
    <mergeCell ref="AN15:AN16"/>
    <mergeCell ref="AO15:AO16"/>
    <mergeCell ref="AO17:AO18"/>
    <mergeCell ref="AQ17:AQ18"/>
    <mergeCell ref="AE17:AE18"/>
    <mergeCell ref="AG17:AG18"/>
    <mergeCell ref="AI17:AI18"/>
    <mergeCell ref="AK17:AK18"/>
    <mergeCell ref="AL17:AL18"/>
    <mergeCell ref="B15:D15"/>
    <mergeCell ref="E15:F15"/>
    <mergeCell ref="G15:H15"/>
    <mergeCell ref="X15:Z15"/>
    <mergeCell ref="AA15:AB15"/>
    <mergeCell ref="AR15:AR16"/>
    <mergeCell ref="AQ15:AQ16"/>
    <mergeCell ref="AB11:AB12"/>
    <mergeCell ref="AR11:AR12"/>
    <mergeCell ref="AK11:AK12"/>
    <mergeCell ref="AL11:AL12"/>
    <mergeCell ref="AN11:AN12"/>
    <mergeCell ref="AO11:AO12"/>
    <mergeCell ref="AQ11:AQ12"/>
    <mergeCell ref="AE13:AE14"/>
    <mergeCell ref="AG13:AG14"/>
    <mergeCell ref="AI13:AI14"/>
    <mergeCell ref="AK13:AK14"/>
    <mergeCell ref="AL13:AL14"/>
    <mergeCell ref="AN13:AN14"/>
    <mergeCell ref="AO13:AO14"/>
    <mergeCell ref="AQ13:AQ14"/>
    <mergeCell ref="AT11:AT12"/>
    <mergeCell ref="J12:N12"/>
    <mergeCell ref="P12:T12"/>
    <mergeCell ref="AR13:AR14"/>
    <mergeCell ref="AT13:AT14"/>
    <mergeCell ref="AE11:AE12"/>
    <mergeCell ref="AG11:AG12"/>
    <mergeCell ref="AI11:AI12"/>
    <mergeCell ref="V11:V12"/>
    <mergeCell ref="W11:W12"/>
    <mergeCell ref="X11:X12"/>
    <mergeCell ref="Y11:Y12"/>
    <mergeCell ref="Z11:Z12"/>
    <mergeCell ref="AA11:AA12"/>
    <mergeCell ref="AR9:AR10"/>
    <mergeCell ref="AT9:AT10"/>
    <mergeCell ref="X10:Z10"/>
    <mergeCell ref="AA10:AB10"/>
    <mergeCell ref="AN5:AN6"/>
    <mergeCell ref="AO5:AO6"/>
    <mergeCell ref="AQ5:AQ6"/>
    <mergeCell ref="X5:Z5"/>
    <mergeCell ref="AA5:AB5"/>
    <mergeCell ref="AR5:AR6"/>
    <mergeCell ref="AT5:AT6"/>
    <mergeCell ref="AO7:AO8"/>
    <mergeCell ref="AQ7:AQ8"/>
    <mergeCell ref="AE9:AE10"/>
    <mergeCell ref="AG9:AG10"/>
    <mergeCell ref="AI9:AI10"/>
    <mergeCell ref="AK9:AK10"/>
    <mergeCell ref="AL9:AL10"/>
    <mergeCell ref="AN9:AN10"/>
    <mergeCell ref="AO9:AO10"/>
    <mergeCell ref="AQ9:AQ10"/>
    <mergeCell ref="AE7:AE8"/>
    <mergeCell ref="AG7:AG8"/>
    <mergeCell ref="AI7:AI8"/>
    <mergeCell ref="W6:W7"/>
    <mergeCell ref="X6:X7"/>
    <mergeCell ref="Y6:Y7"/>
    <mergeCell ref="Z6:Z7"/>
    <mergeCell ref="AA6:AA7"/>
    <mergeCell ref="A2:F2"/>
    <mergeCell ref="V2:AB2"/>
    <mergeCell ref="AR2:AT2"/>
    <mergeCell ref="B3:D3"/>
    <mergeCell ref="E3:F3"/>
    <mergeCell ref="G3:H3"/>
    <mergeCell ref="J3:N3"/>
    <mergeCell ref="P3:T3"/>
    <mergeCell ref="AR7:AR8"/>
    <mergeCell ref="AT7:AT8"/>
    <mergeCell ref="AK7:AK8"/>
    <mergeCell ref="AL7:AL8"/>
    <mergeCell ref="AN7:AN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15" sqref="A15:XFD15"/>
    </sheetView>
  </sheetViews>
  <sheetFormatPr defaultRowHeight="15" x14ac:dyDescent="0.25"/>
  <cols>
    <col min="1" max="1" width="11" style="82" customWidth="1"/>
    <col min="2" max="2" width="23.5703125" style="82" customWidth="1"/>
    <col min="3" max="3" width="21.140625" style="82" customWidth="1"/>
  </cols>
  <sheetData>
    <row r="1" spans="1:3" ht="15.75" thickBot="1" x14ac:dyDescent="0.3"/>
    <row r="2" spans="1:3" ht="27" thickBot="1" x14ac:dyDescent="0.45">
      <c r="A2" s="97"/>
      <c r="B2" s="100" t="s">
        <v>29</v>
      </c>
      <c r="C2" s="99"/>
    </row>
    <row r="3" spans="1:3" ht="15.75" thickBot="1" x14ac:dyDescent="0.3"/>
    <row r="4" spans="1:3" ht="21.75" customHeight="1" x14ac:dyDescent="0.25">
      <c r="A4" s="84">
        <v>0.375</v>
      </c>
      <c r="B4" s="85" t="s">
        <v>27</v>
      </c>
      <c r="C4" s="86" t="s">
        <v>24</v>
      </c>
    </row>
    <row r="5" spans="1:3" ht="21.75" customHeight="1" x14ac:dyDescent="0.25">
      <c r="A5" s="87">
        <v>0.40277777777777773</v>
      </c>
      <c r="B5" s="83" t="s">
        <v>25</v>
      </c>
      <c r="C5" s="88" t="s">
        <v>26</v>
      </c>
    </row>
    <row r="6" spans="1:3" ht="21.75" customHeight="1" x14ac:dyDescent="0.25">
      <c r="A6" s="87">
        <v>0.43055555555555558</v>
      </c>
      <c r="B6" s="83" t="str">
        <f>B4</f>
        <v xml:space="preserve"> Winkel-Sport</v>
      </c>
      <c r="C6" s="88" t="str">
        <f>B5</f>
        <v>Wielsbeke</v>
      </c>
    </row>
    <row r="7" spans="1:3" ht="21.75" customHeight="1" x14ac:dyDescent="0.25">
      <c r="A7" s="87">
        <v>0.45833333333333331</v>
      </c>
      <c r="B7" s="83" t="str">
        <f>C4</f>
        <v>KFCMA</v>
      </c>
      <c r="C7" s="88" t="str">
        <f>C5</f>
        <v>KFCMB</v>
      </c>
    </row>
    <row r="8" spans="1:3" ht="21.75" customHeight="1" x14ac:dyDescent="0.25">
      <c r="A8" s="87">
        <v>0.4861111111111111</v>
      </c>
      <c r="B8" s="83" t="str">
        <f>B4</f>
        <v xml:space="preserve"> Winkel-Sport</v>
      </c>
      <c r="C8" s="88" t="str">
        <f>C5</f>
        <v>KFCMB</v>
      </c>
    </row>
    <row r="9" spans="1:3" ht="21.75" customHeight="1" thickBot="1" x14ac:dyDescent="0.3">
      <c r="A9" s="89">
        <v>0.51388888888888895</v>
      </c>
      <c r="B9" s="90" t="str">
        <f>B5</f>
        <v>Wielsbeke</v>
      </c>
      <c r="C9" s="91" t="str">
        <f>C4</f>
        <v>KFCMA</v>
      </c>
    </row>
    <row r="11" spans="1:3" ht="15.75" thickBot="1" x14ac:dyDescent="0.3"/>
    <row r="12" spans="1:3" ht="32.25" thickBot="1" x14ac:dyDescent="0.55000000000000004">
      <c r="A12" s="97"/>
      <c r="B12" s="98" t="s">
        <v>28</v>
      </c>
      <c r="C12" s="99"/>
    </row>
    <row r="13" spans="1:3" ht="15" customHeight="1" x14ac:dyDescent="0.5">
      <c r="B13" s="92"/>
    </row>
    <row r="14" spans="1:3" ht="15.75" thickBot="1" x14ac:dyDescent="0.3"/>
    <row r="15" spans="1:3" ht="21.75" customHeight="1" x14ac:dyDescent="0.25">
      <c r="A15" s="93">
        <v>1</v>
      </c>
      <c r="B15" s="102"/>
      <c r="C15" s="101"/>
    </row>
    <row r="16" spans="1:3" ht="21.75" customHeight="1" x14ac:dyDescent="0.25">
      <c r="A16" s="94">
        <v>2</v>
      </c>
      <c r="B16" s="104"/>
      <c r="C16" s="103"/>
    </row>
    <row r="17" spans="1:3" ht="21.75" customHeight="1" x14ac:dyDescent="0.25">
      <c r="A17" s="95">
        <v>3</v>
      </c>
      <c r="B17" s="106"/>
      <c r="C17" s="105"/>
    </row>
    <row r="18" spans="1:3" ht="21.75" customHeight="1" thickBot="1" x14ac:dyDescent="0.3">
      <c r="A18" s="96">
        <v>4</v>
      </c>
      <c r="B18" s="108"/>
      <c r="C18" s="10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E8" sqref="E8"/>
    </sheetView>
  </sheetViews>
  <sheetFormatPr defaultRowHeight="15" x14ac:dyDescent="0.25"/>
  <cols>
    <col min="1" max="1" width="11" customWidth="1"/>
    <col min="2" max="2" width="23.5703125" customWidth="1"/>
    <col min="3" max="3" width="21.140625" customWidth="1"/>
  </cols>
  <sheetData>
    <row r="1" spans="1:3" ht="15.75" thickBot="1" x14ac:dyDescent="0.3">
      <c r="A1" s="82"/>
      <c r="B1" s="82"/>
      <c r="C1" s="82"/>
    </row>
    <row r="2" spans="1:3" ht="27" thickBot="1" x14ac:dyDescent="0.45">
      <c r="A2" s="97"/>
      <c r="B2" s="100" t="s">
        <v>34</v>
      </c>
      <c r="C2" s="99"/>
    </row>
    <row r="3" spans="1:3" ht="15.75" thickBot="1" x14ac:dyDescent="0.3">
      <c r="A3" s="82"/>
      <c r="B3" s="82"/>
      <c r="C3" s="82"/>
    </row>
    <row r="4" spans="1:3" ht="21.75" customHeight="1" x14ac:dyDescent="0.25">
      <c r="A4" s="84">
        <v>0.58333333333333337</v>
      </c>
      <c r="B4" s="85" t="s">
        <v>30</v>
      </c>
      <c r="C4" s="86" t="s">
        <v>31</v>
      </c>
    </row>
    <row r="5" spans="1:3" ht="21.75" customHeight="1" x14ac:dyDescent="0.25">
      <c r="A5" s="87">
        <v>0.61111111111111105</v>
      </c>
      <c r="B5" s="83" t="s">
        <v>32</v>
      </c>
      <c r="C5" s="88" t="s">
        <v>33</v>
      </c>
    </row>
    <row r="6" spans="1:3" ht="21.75" customHeight="1" x14ac:dyDescent="0.25">
      <c r="A6" s="87">
        <v>0.63888888888888895</v>
      </c>
      <c r="B6" s="83" t="str">
        <f>B4</f>
        <v>KFCM A</v>
      </c>
      <c r="C6" s="88" t="str">
        <f>B5</f>
        <v>Rumbeke B</v>
      </c>
    </row>
    <row r="7" spans="1:3" ht="21.75" customHeight="1" x14ac:dyDescent="0.25">
      <c r="A7" s="87">
        <v>0.66666666666666663</v>
      </c>
      <c r="B7" s="83" t="str">
        <f>C4</f>
        <v>KFCM B</v>
      </c>
      <c r="C7" s="88" t="str">
        <f>C5</f>
        <v>Rumbeke A</v>
      </c>
    </row>
    <row r="8" spans="1:3" ht="21.75" customHeight="1" x14ac:dyDescent="0.25">
      <c r="A8" s="87">
        <v>0.69444444444444453</v>
      </c>
      <c r="B8" s="83" t="str">
        <f>B4</f>
        <v>KFCM A</v>
      </c>
      <c r="C8" s="88" t="str">
        <f>C5</f>
        <v>Rumbeke A</v>
      </c>
    </row>
    <row r="9" spans="1:3" ht="21.75" customHeight="1" thickBot="1" x14ac:dyDescent="0.3">
      <c r="A9" s="89">
        <v>0.72222222222222221</v>
      </c>
      <c r="B9" s="90" t="str">
        <f>B5</f>
        <v>Rumbeke B</v>
      </c>
      <c r="C9" s="91" t="str">
        <f>C4</f>
        <v>KFCM B</v>
      </c>
    </row>
    <row r="10" spans="1:3" x14ac:dyDescent="0.25">
      <c r="A10" s="82"/>
      <c r="B10" s="82"/>
      <c r="C10" s="82"/>
    </row>
    <row r="11" spans="1:3" ht="15.75" thickBot="1" x14ac:dyDescent="0.3">
      <c r="A11" s="82"/>
      <c r="B11" s="82"/>
      <c r="C11" s="82"/>
    </row>
    <row r="12" spans="1:3" ht="32.25" thickBot="1" x14ac:dyDescent="0.55000000000000004">
      <c r="A12" s="97"/>
      <c r="B12" s="98" t="s">
        <v>28</v>
      </c>
      <c r="C12" s="99"/>
    </row>
    <row r="13" spans="1:3" ht="32.25" thickBot="1" x14ac:dyDescent="0.55000000000000004">
      <c r="A13" s="82"/>
      <c r="B13" s="92"/>
      <c r="C13" s="82"/>
    </row>
    <row r="14" spans="1:3" ht="21.75" customHeight="1" x14ac:dyDescent="0.25">
      <c r="A14" s="93">
        <v>1</v>
      </c>
      <c r="B14" s="102"/>
      <c r="C14" s="101"/>
    </row>
    <row r="15" spans="1:3" ht="21.75" customHeight="1" x14ac:dyDescent="0.25">
      <c r="A15" s="94">
        <v>2</v>
      </c>
      <c r="B15" s="104"/>
      <c r="C15" s="103"/>
    </row>
    <row r="16" spans="1:3" ht="21.75" customHeight="1" x14ac:dyDescent="0.25">
      <c r="A16" s="95">
        <v>3</v>
      </c>
      <c r="B16" s="106"/>
      <c r="C16" s="105"/>
    </row>
    <row r="17" spans="1:3" ht="21.75" customHeight="1" thickBot="1" x14ac:dyDescent="0.3">
      <c r="A17" s="96">
        <v>4</v>
      </c>
      <c r="B17" s="108"/>
      <c r="C17" s="10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U8</vt:lpstr>
      <vt:lpstr>U7</vt:lpstr>
      <vt:lpstr>U9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Vandemaele, Kristof</dc:creator>
  <cp:lastModifiedBy>Nicky Waegebaert</cp:lastModifiedBy>
  <dcterms:created xsi:type="dcterms:W3CDTF">2016-05-20T05:48:30Z</dcterms:created>
  <dcterms:modified xsi:type="dcterms:W3CDTF">2016-05-20T10:42:54Z</dcterms:modified>
</cp:coreProperties>
</file>