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24915" windowHeight="12300"/>
  </bookViews>
  <sheets>
    <sheet name="Algemeen" sheetId="1" r:id="rId1"/>
    <sheet name="Zwemmen" sheetId="2" r:id="rId2"/>
    <sheet name="Fietsen" sheetId="4" r:id="rId3"/>
    <sheet name="Lopen" sheetId="6" r:id="rId4"/>
    <sheet name="Weektotalen" sheetId="8" r:id="rId5"/>
    <sheet name="Maandtotalen" sheetId="9" r:id="rId6"/>
    <sheet name="Jaartotalen" sheetId="5" r:id="rId7"/>
    <sheet name="Samenvatting" sheetId="10" r:id="rId8"/>
    <sheet name="Input" sheetId="3" r:id="rId9"/>
  </sheets>
  <definedNames>
    <definedName name="Disciplines">Input!$A$1:$A$9</definedName>
    <definedName name="Fietsen">Input!$D$15:$D$17</definedName>
    <definedName name="Fietsparcoursen">Input!$D$21:$D$23</definedName>
    <definedName name="Fietsvormen">Input!$D$1:$D$11</definedName>
    <definedName name="Loopparcoursen">Input!$E$13:$E$15</definedName>
    <definedName name="Loopvormen">Input!$E$1:$E$9</definedName>
    <definedName name="Zwemparcoursen">Input!$B$1:$B$6</definedName>
    <definedName name="Zwemtrainingen">Input!$A$1:$A$9</definedName>
    <definedName name="Zwemvormen">Input!$C$1:$C$5</definedName>
  </definedNames>
  <calcPr calcId="125725"/>
</workbook>
</file>

<file path=xl/calcChain.xml><?xml version="1.0" encoding="utf-8"?>
<calcChain xmlns="http://schemas.openxmlformats.org/spreadsheetml/2006/main">
  <c r="N7" i="4"/>
  <c r="N8"/>
  <c r="N18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209"/>
  <c r="N210"/>
  <c r="N211"/>
  <c r="N212"/>
  <c r="N213"/>
  <c r="N214"/>
  <c r="N215"/>
  <c r="N216"/>
  <c r="N217"/>
  <c r="N218"/>
  <c r="N219"/>
  <c r="N220"/>
  <c r="N221"/>
  <c r="N222"/>
  <c r="N223"/>
  <c r="N224"/>
  <c r="N225"/>
  <c r="N226"/>
  <c r="N227"/>
  <c r="N228"/>
  <c r="N229"/>
  <c r="N230"/>
  <c r="N231"/>
  <c r="N232"/>
  <c r="N233"/>
  <c r="N234"/>
  <c r="N235"/>
  <c r="N236"/>
  <c r="N237"/>
  <c r="N238"/>
  <c r="N239"/>
  <c r="N240"/>
  <c r="N241"/>
  <c r="N242"/>
  <c r="N243"/>
  <c r="N244"/>
  <c r="N245"/>
  <c r="N246"/>
  <c r="N247"/>
  <c r="N248"/>
  <c r="N249"/>
  <c r="N250"/>
  <c r="N251"/>
  <c r="N252"/>
  <c r="N253"/>
  <c r="N254"/>
  <c r="N255"/>
  <c r="N256"/>
  <c r="N257"/>
  <c r="N258"/>
  <c r="N259"/>
  <c r="N260"/>
  <c r="N261"/>
  <c r="N262"/>
  <c r="N263"/>
  <c r="N264"/>
  <c r="N265"/>
  <c r="N266"/>
  <c r="N267"/>
  <c r="N268"/>
  <c r="N269"/>
  <c r="N270"/>
  <c r="N271"/>
  <c r="N272"/>
  <c r="N273"/>
  <c r="N274"/>
  <c r="N275"/>
  <c r="N276"/>
  <c r="N277"/>
  <c r="N278"/>
  <c r="N279"/>
  <c r="N280"/>
  <c r="N281"/>
  <c r="N282"/>
  <c r="N283"/>
  <c r="N284"/>
  <c r="N285"/>
  <c r="N286"/>
  <c r="N287"/>
  <c r="N288"/>
  <c r="N289"/>
  <c r="N290"/>
  <c r="N291"/>
  <c r="N292"/>
  <c r="N293"/>
  <c r="N294"/>
  <c r="N295"/>
  <c r="N296"/>
  <c r="N297"/>
  <c r="N298"/>
  <c r="N299"/>
  <c r="N300"/>
  <c r="N301"/>
  <c r="N302"/>
  <c r="N303"/>
  <c r="N304"/>
  <c r="N305"/>
  <c r="N306"/>
  <c r="N307"/>
  <c r="N308"/>
  <c r="N309"/>
  <c r="N310"/>
  <c r="N311"/>
  <c r="N312"/>
  <c r="N313"/>
  <c r="N314"/>
  <c r="N315"/>
  <c r="N316"/>
  <c r="N317"/>
  <c r="N318"/>
  <c r="N319"/>
  <c r="N320"/>
  <c r="N321"/>
  <c r="N322"/>
  <c r="N323"/>
  <c r="N324"/>
  <c r="N325"/>
  <c r="N326"/>
  <c r="N327"/>
  <c r="N328"/>
  <c r="N329"/>
  <c r="N330"/>
  <c r="N331"/>
  <c r="N332"/>
  <c r="N333"/>
  <c r="N334"/>
  <c r="N335"/>
  <c r="N336"/>
  <c r="N337"/>
  <c r="N338"/>
  <c r="N339"/>
  <c r="N340"/>
  <c r="N341"/>
  <c r="N342"/>
  <c r="N343"/>
  <c r="N344"/>
  <c r="N345"/>
  <c r="N346"/>
  <c r="N347"/>
  <c r="N348"/>
  <c r="N349"/>
  <c r="N350"/>
  <c r="N351"/>
  <c r="N352"/>
  <c r="N353"/>
  <c r="N354"/>
  <c r="N355"/>
  <c r="N356"/>
  <c r="N357"/>
  <c r="N358"/>
  <c r="N359"/>
  <c r="N360"/>
  <c r="N361"/>
  <c r="N362"/>
  <c r="N363"/>
  <c r="N364"/>
  <c r="N365"/>
  <c r="N366"/>
  <c r="N367"/>
  <c r="N368"/>
  <c r="N369"/>
  <c r="N370"/>
  <c r="N371"/>
  <c r="N372"/>
  <c r="N373"/>
  <c r="N374"/>
  <c r="N375"/>
  <c r="N376"/>
  <c r="N377"/>
  <c r="N378"/>
  <c r="N379"/>
  <c r="N380"/>
  <c r="N381"/>
  <c r="N382"/>
  <c r="N383"/>
  <c r="N384"/>
  <c r="N385"/>
  <c r="N386"/>
  <c r="N387"/>
  <c r="N388"/>
  <c r="N389"/>
  <c r="N390"/>
  <c r="N391"/>
  <c r="N392"/>
  <c r="N393"/>
  <c r="N394"/>
  <c r="N395"/>
  <c r="N396"/>
  <c r="N397"/>
  <c r="N398"/>
  <c r="N399"/>
  <c r="N400"/>
  <c r="N401"/>
  <c r="N402"/>
  <c r="N403"/>
  <c r="N404"/>
  <c r="N405"/>
  <c r="N406"/>
  <c r="N407"/>
  <c r="N408"/>
  <c r="N409"/>
  <c r="N410"/>
  <c r="N411"/>
  <c r="N412"/>
  <c r="N413"/>
  <c r="N414"/>
  <c r="N415"/>
  <c r="N416"/>
  <c r="N417"/>
  <c r="N418"/>
  <c r="N419"/>
  <c r="N420"/>
  <c r="N421"/>
  <c r="N422"/>
  <c r="N423"/>
  <c r="N424"/>
  <c r="N425"/>
  <c r="N426"/>
  <c r="N427"/>
  <c r="N428"/>
  <c r="N429"/>
  <c r="N430"/>
  <c r="N431"/>
  <c r="N432"/>
  <c r="N433"/>
  <c r="N434"/>
  <c r="N435"/>
  <c r="N436"/>
  <c r="N437"/>
  <c r="N438"/>
  <c r="N439"/>
  <c r="N440"/>
  <c r="N441"/>
  <c r="N442"/>
  <c r="N443"/>
  <c r="N444"/>
  <c r="N445"/>
  <c r="N446"/>
  <c r="N447"/>
  <c r="N448"/>
  <c r="N449"/>
  <c r="N450"/>
  <c r="N451"/>
  <c r="N452"/>
  <c r="N453"/>
  <c r="N454"/>
  <c r="N455"/>
  <c r="N456"/>
  <c r="N457"/>
  <c r="N458"/>
  <c r="N459"/>
  <c r="N460"/>
  <c r="N461"/>
  <c r="N462"/>
  <c r="N463"/>
  <c r="N14"/>
  <c r="N10"/>
  <c r="Y17" i="5"/>
  <c r="Z17"/>
  <c r="AA17"/>
  <c r="AC17"/>
  <c r="AD17"/>
  <c r="AE17"/>
  <c r="AG17"/>
  <c r="AH17"/>
  <c r="AI17"/>
  <c r="AJ17"/>
  <c r="AK17"/>
  <c r="AL17"/>
  <c r="AM17"/>
  <c r="AN17"/>
  <c r="AO17"/>
  <c r="AP17"/>
  <c r="AQ17"/>
  <c r="AS17"/>
  <c r="AT17"/>
  <c r="AU17"/>
  <c r="AW17"/>
  <c r="AX17"/>
  <c r="AY17"/>
  <c r="AZ17"/>
  <c r="BA17"/>
  <c r="BB17"/>
  <c r="BC17"/>
  <c r="BD17"/>
  <c r="BE17"/>
  <c r="Y18"/>
  <c r="Z18"/>
  <c r="AA18"/>
  <c r="AC18"/>
  <c r="AD18"/>
  <c r="AE18"/>
  <c r="AG18"/>
  <c r="AH18"/>
  <c r="AI18"/>
  <c r="AJ18"/>
  <c r="AK18"/>
  <c r="AL18"/>
  <c r="AM18"/>
  <c r="AN18"/>
  <c r="AO18"/>
  <c r="AP18"/>
  <c r="AQ18"/>
  <c r="AS18"/>
  <c r="AT18"/>
  <c r="AU18"/>
  <c r="AW18"/>
  <c r="AX18"/>
  <c r="AY18"/>
  <c r="AZ18"/>
  <c r="BA18"/>
  <c r="BB18"/>
  <c r="BC18"/>
  <c r="BD18"/>
  <c r="BE18"/>
  <c r="Y19"/>
  <c r="Z19"/>
  <c r="AA19"/>
  <c r="AC19"/>
  <c r="AD19"/>
  <c r="AE19"/>
  <c r="AG19"/>
  <c r="AH19"/>
  <c r="AI19"/>
  <c r="AJ19"/>
  <c r="AK19"/>
  <c r="AL19"/>
  <c r="AM19"/>
  <c r="AN19"/>
  <c r="AO19"/>
  <c r="AP19"/>
  <c r="AQ19"/>
  <c r="AS19"/>
  <c r="AT19"/>
  <c r="AU19"/>
  <c r="AW19"/>
  <c r="AX19"/>
  <c r="AY19"/>
  <c r="AZ19"/>
  <c r="BA19"/>
  <c r="BB19"/>
  <c r="BC19"/>
  <c r="BD19"/>
  <c r="BE19"/>
  <c r="Y20"/>
  <c r="Z20"/>
  <c r="AA20"/>
  <c r="AC20"/>
  <c r="AD20"/>
  <c r="AE20"/>
  <c r="AG20"/>
  <c r="AH20"/>
  <c r="AI20"/>
  <c r="AJ20"/>
  <c r="AK20"/>
  <c r="AL20"/>
  <c r="AM20"/>
  <c r="AN20"/>
  <c r="AO20"/>
  <c r="AP20"/>
  <c r="AQ20"/>
  <c r="AS20"/>
  <c r="AT20"/>
  <c r="AU20"/>
  <c r="AW20"/>
  <c r="AX20"/>
  <c r="AY20"/>
  <c r="AZ20"/>
  <c r="BA20"/>
  <c r="BB20"/>
  <c r="BC20"/>
  <c r="BD20"/>
  <c r="BE20"/>
  <c r="Y21"/>
  <c r="Z21"/>
  <c r="AA21"/>
  <c r="AC21"/>
  <c r="AD21"/>
  <c r="AE21"/>
  <c r="AG21"/>
  <c r="AH21"/>
  <c r="AI21"/>
  <c r="AJ21"/>
  <c r="AK21"/>
  <c r="AL21"/>
  <c r="AM21"/>
  <c r="AN21"/>
  <c r="AO21"/>
  <c r="AP21"/>
  <c r="AQ21"/>
  <c r="AS21"/>
  <c r="AT21"/>
  <c r="AU21"/>
  <c r="AW21"/>
  <c r="AX21"/>
  <c r="AY21"/>
  <c r="AZ21"/>
  <c r="BA21"/>
  <c r="BB21"/>
  <c r="BC21"/>
  <c r="BD21"/>
  <c r="BE21"/>
  <c r="Y22"/>
  <c r="Z22"/>
  <c r="AA22"/>
  <c r="AC22"/>
  <c r="AD22"/>
  <c r="AE22"/>
  <c r="AG22"/>
  <c r="AH22"/>
  <c r="AI22"/>
  <c r="AJ22"/>
  <c r="AK22"/>
  <c r="AL22"/>
  <c r="AM22"/>
  <c r="AN22"/>
  <c r="AO22"/>
  <c r="AP22"/>
  <c r="AQ22"/>
  <c r="AS22"/>
  <c r="AT22"/>
  <c r="AU22"/>
  <c r="AW22"/>
  <c r="AX22"/>
  <c r="AY22"/>
  <c r="AZ22"/>
  <c r="BA22"/>
  <c r="BB22"/>
  <c r="BC22"/>
  <c r="BD22"/>
  <c r="BE22"/>
  <c r="Y23"/>
  <c r="Z23"/>
  <c r="AA23"/>
  <c r="AC23"/>
  <c r="AD23"/>
  <c r="AE23"/>
  <c r="AG23"/>
  <c r="AH23"/>
  <c r="AI23"/>
  <c r="AJ23"/>
  <c r="AK23"/>
  <c r="AL23"/>
  <c r="AM23"/>
  <c r="AN23"/>
  <c r="AO23"/>
  <c r="AP23"/>
  <c r="AQ23"/>
  <c r="AS23"/>
  <c r="AT23"/>
  <c r="AU23"/>
  <c r="AW23"/>
  <c r="AX23"/>
  <c r="AY23"/>
  <c r="AZ23"/>
  <c r="BA23"/>
  <c r="BB23"/>
  <c r="BC23"/>
  <c r="BD23"/>
  <c r="BE23"/>
  <c r="Y24"/>
  <c r="Z24"/>
  <c r="AA24"/>
  <c r="AC24"/>
  <c r="AD24"/>
  <c r="AE24"/>
  <c r="AG24"/>
  <c r="AH24"/>
  <c r="AI24"/>
  <c r="AJ24"/>
  <c r="AK24"/>
  <c r="AL24"/>
  <c r="AM24"/>
  <c r="AN24"/>
  <c r="AO24"/>
  <c r="AP24"/>
  <c r="AQ24"/>
  <c r="AS24"/>
  <c r="AT24"/>
  <c r="AU24"/>
  <c r="AW24"/>
  <c r="AX24"/>
  <c r="AY24"/>
  <c r="AZ24"/>
  <c r="BA24"/>
  <c r="BB24"/>
  <c r="BC24"/>
  <c r="BD24"/>
  <c r="BE24"/>
  <c r="Y25"/>
  <c r="Z25"/>
  <c r="AA25"/>
  <c r="AC25"/>
  <c r="AD25"/>
  <c r="AE25"/>
  <c r="AG25"/>
  <c r="AH25"/>
  <c r="AI25"/>
  <c r="AJ25"/>
  <c r="AK25"/>
  <c r="AL25"/>
  <c r="AM25"/>
  <c r="AN25"/>
  <c r="AO25"/>
  <c r="AP25"/>
  <c r="AQ25"/>
  <c r="AS25"/>
  <c r="AT25"/>
  <c r="AU25"/>
  <c r="AW25"/>
  <c r="AX25"/>
  <c r="AY25"/>
  <c r="AZ25"/>
  <c r="BA25"/>
  <c r="BB25"/>
  <c r="BC25"/>
  <c r="BD25"/>
  <c r="BE25"/>
  <c r="Y26"/>
  <c r="Z26"/>
  <c r="AA26"/>
  <c r="AC26"/>
  <c r="AD26"/>
  <c r="AE26"/>
  <c r="AG26"/>
  <c r="AH26"/>
  <c r="AI26"/>
  <c r="AJ26"/>
  <c r="AK26"/>
  <c r="AL26"/>
  <c r="AM26"/>
  <c r="AN26"/>
  <c r="AO26"/>
  <c r="AP26"/>
  <c r="AQ26"/>
  <c r="AS26"/>
  <c r="AT26"/>
  <c r="AU26"/>
  <c r="AW26"/>
  <c r="AX26"/>
  <c r="AY26"/>
  <c r="AZ26"/>
  <c r="BA26"/>
  <c r="BB26"/>
  <c r="BC26"/>
  <c r="BD26"/>
  <c r="BE26"/>
  <c r="Y27"/>
  <c r="Z27"/>
  <c r="AA27"/>
  <c r="AC27"/>
  <c r="AD27"/>
  <c r="AE27"/>
  <c r="AG27"/>
  <c r="AH27"/>
  <c r="AI27"/>
  <c r="AJ27"/>
  <c r="AK27"/>
  <c r="AL27"/>
  <c r="AM27"/>
  <c r="AN27"/>
  <c r="AO27"/>
  <c r="AP27"/>
  <c r="AQ27"/>
  <c r="AS27"/>
  <c r="AT27"/>
  <c r="AU27"/>
  <c r="AW27"/>
  <c r="AX27"/>
  <c r="AY27"/>
  <c r="AZ27"/>
  <c r="BA27"/>
  <c r="BB27"/>
  <c r="BC27"/>
  <c r="BD27"/>
  <c r="BE27"/>
  <c r="Y28"/>
  <c r="Z28"/>
  <c r="AA28"/>
  <c r="AC28"/>
  <c r="AD28"/>
  <c r="AE28"/>
  <c r="AG28"/>
  <c r="AH28"/>
  <c r="AI28"/>
  <c r="AJ28"/>
  <c r="AK28"/>
  <c r="AL28"/>
  <c r="AM28"/>
  <c r="AN28"/>
  <c r="AO28"/>
  <c r="AP28"/>
  <c r="AQ28"/>
  <c r="AS28"/>
  <c r="AT28"/>
  <c r="AU28"/>
  <c r="AW28"/>
  <c r="AX28"/>
  <c r="AY28"/>
  <c r="AZ28"/>
  <c r="BA28"/>
  <c r="BB28"/>
  <c r="BC28"/>
  <c r="BD28"/>
  <c r="BE28"/>
  <c r="Y29"/>
  <c r="Z29"/>
  <c r="AA29"/>
  <c r="AC29"/>
  <c r="AD29"/>
  <c r="AE29"/>
  <c r="AG29"/>
  <c r="AH29"/>
  <c r="AI29"/>
  <c r="AJ29"/>
  <c r="AK29"/>
  <c r="AL29"/>
  <c r="AM29"/>
  <c r="AN29"/>
  <c r="AO29"/>
  <c r="AP29"/>
  <c r="AQ29"/>
  <c r="AS29"/>
  <c r="AT29"/>
  <c r="AU29"/>
  <c r="AW29"/>
  <c r="AX29"/>
  <c r="AY29"/>
  <c r="AZ29"/>
  <c r="BA29"/>
  <c r="BB29"/>
  <c r="BC29"/>
  <c r="BD29"/>
  <c r="BE29"/>
  <c r="Y30"/>
  <c r="Z30"/>
  <c r="AA30"/>
  <c r="AC30"/>
  <c r="AD30"/>
  <c r="AE30"/>
  <c r="AG30"/>
  <c r="AH30"/>
  <c r="AI30"/>
  <c r="AJ30"/>
  <c r="AK30"/>
  <c r="AL30"/>
  <c r="AM30"/>
  <c r="AN30"/>
  <c r="AO30"/>
  <c r="AP30"/>
  <c r="AQ30"/>
  <c r="AS30"/>
  <c r="AT30"/>
  <c r="AU30"/>
  <c r="AW30"/>
  <c r="AX30"/>
  <c r="AY30"/>
  <c r="AZ30"/>
  <c r="BA30"/>
  <c r="BB30"/>
  <c r="BC30"/>
  <c r="BD30"/>
  <c r="BE30"/>
  <c r="Y31"/>
  <c r="Z31"/>
  <c r="AA31"/>
  <c r="AC31"/>
  <c r="AD31"/>
  <c r="AE31"/>
  <c r="AG31"/>
  <c r="AH31"/>
  <c r="AI31"/>
  <c r="AJ31"/>
  <c r="AK31"/>
  <c r="AL31"/>
  <c r="AM31"/>
  <c r="AN31"/>
  <c r="AO31"/>
  <c r="AP31"/>
  <c r="AQ31"/>
  <c r="AS31"/>
  <c r="AT31"/>
  <c r="AU31"/>
  <c r="AW31"/>
  <c r="AX31"/>
  <c r="AY31"/>
  <c r="AZ31"/>
  <c r="BA31"/>
  <c r="BB31"/>
  <c r="BC31"/>
  <c r="BD31"/>
  <c r="BE31"/>
  <c r="Y32"/>
  <c r="Z32"/>
  <c r="AA32"/>
  <c r="AC32"/>
  <c r="AD32"/>
  <c r="AE32"/>
  <c r="AG32"/>
  <c r="AH32"/>
  <c r="AI32"/>
  <c r="AJ32"/>
  <c r="AK32"/>
  <c r="AL32"/>
  <c r="AM32"/>
  <c r="AN32"/>
  <c r="AO32"/>
  <c r="AP32"/>
  <c r="AQ32"/>
  <c r="AS32"/>
  <c r="AT32"/>
  <c r="AU32"/>
  <c r="AW32"/>
  <c r="AX32"/>
  <c r="AY32"/>
  <c r="AZ32"/>
  <c r="BA32"/>
  <c r="BB32"/>
  <c r="BC32"/>
  <c r="BD32"/>
  <c r="BE32"/>
  <c r="Y33"/>
  <c r="Z33"/>
  <c r="AA33"/>
  <c r="AC33"/>
  <c r="AD33"/>
  <c r="AE33"/>
  <c r="AG33"/>
  <c r="AH33"/>
  <c r="AI33"/>
  <c r="AJ33"/>
  <c r="AK33"/>
  <c r="AL33"/>
  <c r="AM33"/>
  <c r="AN33"/>
  <c r="AO33"/>
  <c r="AP33"/>
  <c r="AQ33"/>
  <c r="AS33"/>
  <c r="AT33"/>
  <c r="AU33"/>
  <c r="AW33"/>
  <c r="AX33"/>
  <c r="AY33"/>
  <c r="AZ33"/>
  <c r="BA33"/>
  <c r="BB33"/>
  <c r="BC33"/>
  <c r="BD33"/>
  <c r="BE33"/>
  <c r="Y34"/>
  <c r="Z34"/>
  <c r="AA34"/>
  <c r="AC34"/>
  <c r="AD34"/>
  <c r="AE34"/>
  <c r="AG34"/>
  <c r="AH34"/>
  <c r="AI34"/>
  <c r="AJ34"/>
  <c r="AK34"/>
  <c r="AL34"/>
  <c r="AM34"/>
  <c r="AN34"/>
  <c r="AO34"/>
  <c r="AP34"/>
  <c r="AQ34"/>
  <c r="AS34"/>
  <c r="AT34"/>
  <c r="AU34"/>
  <c r="AW34"/>
  <c r="AX34"/>
  <c r="AY34"/>
  <c r="AZ34"/>
  <c r="BA34"/>
  <c r="BB34"/>
  <c r="BC34"/>
  <c r="BD34"/>
  <c r="BE34"/>
  <c r="Y35"/>
  <c r="Z35"/>
  <c r="AA35"/>
  <c r="AC35"/>
  <c r="AD35"/>
  <c r="AE35"/>
  <c r="AG35"/>
  <c r="AH35"/>
  <c r="AI35"/>
  <c r="AJ35"/>
  <c r="AK35"/>
  <c r="AL35"/>
  <c r="AM35"/>
  <c r="AN35"/>
  <c r="AO35"/>
  <c r="AP35"/>
  <c r="AQ35"/>
  <c r="AS35"/>
  <c r="AT35"/>
  <c r="AU35"/>
  <c r="AW35"/>
  <c r="AX35"/>
  <c r="AY35"/>
  <c r="AZ35"/>
  <c r="BA35"/>
  <c r="BB35"/>
  <c r="BC35"/>
  <c r="BD35"/>
  <c r="BE35"/>
  <c r="Y36"/>
  <c r="Z36"/>
  <c r="AA36"/>
  <c r="AC36"/>
  <c r="AD36"/>
  <c r="AE36"/>
  <c r="AG36"/>
  <c r="AH36"/>
  <c r="AI36"/>
  <c r="AJ36"/>
  <c r="AK36"/>
  <c r="AL36"/>
  <c r="AM36"/>
  <c r="AN36"/>
  <c r="AO36"/>
  <c r="AP36"/>
  <c r="AQ36"/>
  <c r="AS36"/>
  <c r="AT36"/>
  <c r="AU36"/>
  <c r="AW36"/>
  <c r="AX36"/>
  <c r="AY36"/>
  <c r="AZ36"/>
  <c r="BA36"/>
  <c r="BB36"/>
  <c r="BC36"/>
  <c r="BD36"/>
  <c r="BE36"/>
  <c r="Y37"/>
  <c r="Z37"/>
  <c r="AA37"/>
  <c r="AC37"/>
  <c r="AD37"/>
  <c r="AE37"/>
  <c r="AG37"/>
  <c r="AH37"/>
  <c r="AI37"/>
  <c r="AJ37"/>
  <c r="AK37"/>
  <c r="AL37"/>
  <c r="AM37"/>
  <c r="AN37"/>
  <c r="AO37"/>
  <c r="AP37"/>
  <c r="AQ37"/>
  <c r="AS37"/>
  <c r="AT37"/>
  <c r="AU37"/>
  <c r="AW37"/>
  <c r="AX37"/>
  <c r="AY37"/>
  <c r="AZ37"/>
  <c r="BA37"/>
  <c r="BB37"/>
  <c r="BC37"/>
  <c r="BD37"/>
  <c r="BE37"/>
  <c r="Y38"/>
  <c r="Z38"/>
  <c r="AA38"/>
  <c r="AC38"/>
  <c r="AD38"/>
  <c r="AE38"/>
  <c r="AG38"/>
  <c r="AH38"/>
  <c r="AI38"/>
  <c r="AJ38"/>
  <c r="AK38"/>
  <c r="AL38"/>
  <c r="AM38"/>
  <c r="AN38"/>
  <c r="AO38"/>
  <c r="AP38"/>
  <c r="AQ38"/>
  <c r="AS38"/>
  <c r="AT38"/>
  <c r="AU38"/>
  <c r="AW38"/>
  <c r="AX38"/>
  <c r="AY38"/>
  <c r="AZ38"/>
  <c r="BA38"/>
  <c r="BB38"/>
  <c r="BC38"/>
  <c r="BD38"/>
  <c r="BE38"/>
  <c r="Y39"/>
  <c r="Z39"/>
  <c r="AA39"/>
  <c r="AC39"/>
  <c r="AD39"/>
  <c r="AE39"/>
  <c r="AG39"/>
  <c r="AH39"/>
  <c r="AI39"/>
  <c r="AJ39"/>
  <c r="AK39"/>
  <c r="AL39"/>
  <c r="AM39"/>
  <c r="AN39"/>
  <c r="AO39"/>
  <c r="AP39"/>
  <c r="AQ39"/>
  <c r="AS39"/>
  <c r="AT39"/>
  <c r="AU39"/>
  <c r="AW39"/>
  <c r="AX39"/>
  <c r="AY39"/>
  <c r="AZ39"/>
  <c r="BA39"/>
  <c r="BB39"/>
  <c r="BC39"/>
  <c r="BD39"/>
  <c r="BE39"/>
  <c r="Y40"/>
  <c r="Z40"/>
  <c r="AA40"/>
  <c r="AC40"/>
  <c r="AD40"/>
  <c r="AE40"/>
  <c r="AG40"/>
  <c r="AH40"/>
  <c r="AI40"/>
  <c r="AJ40"/>
  <c r="AK40"/>
  <c r="AL40"/>
  <c r="AM40"/>
  <c r="AN40"/>
  <c r="AO40"/>
  <c r="AP40"/>
  <c r="AQ40"/>
  <c r="AS40"/>
  <c r="AT40"/>
  <c r="AU40"/>
  <c r="AW40"/>
  <c r="AX40"/>
  <c r="AY40"/>
  <c r="AZ40"/>
  <c r="BA40"/>
  <c r="BB40"/>
  <c r="BC40"/>
  <c r="BD40"/>
  <c r="BE40"/>
  <c r="Y41"/>
  <c r="Z41"/>
  <c r="AA41"/>
  <c r="AC41"/>
  <c r="AD41"/>
  <c r="AE41"/>
  <c r="AG41"/>
  <c r="AH41"/>
  <c r="AI41"/>
  <c r="AJ41"/>
  <c r="AK41"/>
  <c r="AL41"/>
  <c r="AM41"/>
  <c r="AN41"/>
  <c r="AO41"/>
  <c r="AP41"/>
  <c r="AQ41"/>
  <c r="AS41"/>
  <c r="AT41"/>
  <c r="AU41"/>
  <c r="AW41"/>
  <c r="AX41"/>
  <c r="AY41"/>
  <c r="AZ41"/>
  <c r="BA41"/>
  <c r="BB41"/>
  <c r="BC41"/>
  <c r="BD41"/>
  <c r="BE41"/>
  <c r="Y42"/>
  <c r="Z42"/>
  <c r="AA42"/>
  <c r="AC42"/>
  <c r="AD42"/>
  <c r="AE42"/>
  <c r="AG42"/>
  <c r="AH42"/>
  <c r="AI42"/>
  <c r="AJ42"/>
  <c r="AK42"/>
  <c r="AL42"/>
  <c r="AM42"/>
  <c r="AN42"/>
  <c r="AO42"/>
  <c r="AP42"/>
  <c r="AQ42"/>
  <c r="AS42"/>
  <c r="AT42"/>
  <c r="AU42"/>
  <c r="AW42"/>
  <c r="AX42"/>
  <c r="AY42"/>
  <c r="AZ42"/>
  <c r="BA42"/>
  <c r="BB42"/>
  <c r="BC42"/>
  <c r="BD42"/>
  <c r="BE42"/>
  <c r="Y43"/>
  <c r="Z43"/>
  <c r="AA43"/>
  <c r="AC43"/>
  <c r="AD43"/>
  <c r="AE43"/>
  <c r="AG43"/>
  <c r="AH43"/>
  <c r="AI43"/>
  <c r="AJ43"/>
  <c r="AK43"/>
  <c r="AL43"/>
  <c r="AM43"/>
  <c r="AN43"/>
  <c r="AO43"/>
  <c r="AP43"/>
  <c r="AQ43"/>
  <c r="AS43"/>
  <c r="AT43"/>
  <c r="AU43"/>
  <c r="AW43"/>
  <c r="AX43"/>
  <c r="AY43"/>
  <c r="AZ43"/>
  <c r="BA43"/>
  <c r="BB43"/>
  <c r="BC43"/>
  <c r="BD43"/>
  <c r="BE43"/>
  <c r="Y44"/>
  <c r="Z44"/>
  <c r="AA44"/>
  <c r="AC44"/>
  <c r="AD44"/>
  <c r="AE44"/>
  <c r="AG44"/>
  <c r="AH44"/>
  <c r="AI44"/>
  <c r="AJ44"/>
  <c r="AK44"/>
  <c r="AL44"/>
  <c r="AM44"/>
  <c r="AN44"/>
  <c r="AO44"/>
  <c r="AP44"/>
  <c r="AQ44"/>
  <c r="AS44"/>
  <c r="AT44"/>
  <c r="AU44"/>
  <c r="AW44"/>
  <c r="AX44"/>
  <c r="AY44"/>
  <c r="AZ44"/>
  <c r="BA44"/>
  <c r="BB44"/>
  <c r="BC44"/>
  <c r="BD44"/>
  <c r="BE44"/>
  <c r="Y45"/>
  <c r="Z45"/>
  <c r="AA45"/>
  <c r="AC45"/>
  <c r="AD45"/>
  <c r="AE45"/>
  <c r="AG45"/>
  <c r="AH45"/>
  <c r="AI45"/>
  <c r="AJ45"/>
  <c r="AK45"/>
  <c r="AL45"/>
  <c r="AM45"/>
  <c r="AN45"/>
  <c r="AO45"/>
  <c r="AP45"/>
  <c r="AQ45"/>
  <c r="AS45"/>
  <c r="AT45"/>
  <c r="AU45"/>
  <c r="AW45"/>
  <c r="AX45"/>
  <c r="AY45"/>
  <c r="AZ45"/>
  <c r="BA45"/>
  <c r="BB45"/>
  <c r="BC45"/>
  <c r="BD45"/>
  <c r="BE45"/>
  <c r="Y46"/>
  <c r="Z46"/>
  <c r="AA46"/>
  <c r="AC46"/>
  <c r="AD46"/>
  <c r="AE46"/>
  <c r="AG46"/>
  <c r="AH46"/>
  <c r="AI46"/>
  <c r="AJ46"/>
  <c r="AK46"/>
  <c r="AL46"/>
  <c r="AM46"/>
  <c r="AN46"/>
  <c r="AO46"/>
  <c r="AP46"/>
  <c r="AQ46"/>
  <c r="AS46"/>
  <c r="AT46"/>
  <c r="AU46"/>
  <c r="AW46"/>
  <c r="AX46"/>
  <c r="AY46"/>
  <c r="AZ46"/>
  <c r="BA46"/>
  <c r="BB46"/>
  <c r="BC46"/>
  <c r="BD46"/>
  <c r="BE46"/>
  <c r="Y47"/>
  <c r="Z47"/>
  <c r="AA47"/>
  <c r="AC47"/>
  <c r="AD47"/>
  <c r="AE47"/>
  <c r="AG47"/>
  <c r="AH47"/>
  <c r="AI47"/>
  <c r="AJ47"/>
  <c r="AK47"/>
  <c r="AL47"/>
  <c r="AM47"/>
  <c r="AN47"/>
  <c r="AO47"/>
  <c r="AP47"/>
  <c r="AQ47"/>
  <c r="AS47"/>
  <c r="AT47"/>
  <c r="AU47"/>
  <c r="AW47"/>
  <c r="AX47"/>
  <c r="AY47"/>
  <c r="AZ47"/>
  <c r="BA47"/>
  <c r="BB47"/>
  <c r="BC47"/>
  <c r="BD47"/>
  <c r="BE47"/>
  <c r="Y48"/>
  <c r="Z48"/>
  <c r="AA48"/>
  <c r="AC48"/>
  <c r="AD48"/>
  <c r="AE48"/>
  <c r="AG48"/>
  <c r="AH48"/>
  <c r="AI48"/>
  <c r="AJ48"/>
  <c r="AK48"/>
  <c r="AL48"/>
  <c r="AM48"/>
  <c r="AN48"/>
  <c r="AO48"/>
  <c r="AP48"/>
  <c r="AQ48"/>
  <c r="AS48"/>
  <c r="AT48"/>
  <c r="AU48"/>
  <c r="AW48"/>
  <c r="AX48"/>
  <c r="AY48"/>
  <c r="AZ48"/>
  <c r="BA48"/>
  <c r="BB48"/>
  <c r="BC48"/>
  <c r="BD48"/>
  <c r="BE48"/>
  <c r="Y49"/>
  <c r="Z49"/>
  <c r="AA49"/>
  <c r="AC49"/>
  <c r="AD49"/>
  <c r="AE49"/>
  <c r="AG49"/>
  <c r="AH49"/>
  <c r="AI49"/>
  <c r="AJ49"/>
  <c r="AK49"/>
  <c r="AL49"/>
  <c r="AM49"/>
  <c r="AN49"/>
  <c r="AO49"/>
  <c r="AP49"/>
  <c r="AQ49"/>
  <c r="AS49"/>
  <c r="AT49"/>
  <c r="AU49"/>
  <c r="AW49"/>
  <c r="AX49"/>
  <c r="AY49"/>
  <c r="AZ49"/>
  <c r="BA49"/>
  <c r="BB49"/>
  <c r="BC49"/>
  <c r="BD49"/>
  <c r="BE49"/>
  <c r="Y50"/>
  <c r="Z50"/>
  <c r="AA50"/>
  <c r="AC50"/>
  <c r="AD50"/>
  <c r="AE50"/>
  <c r="AG50"/>
  <c r="AH50"/>
  <c r="AI50"/>
  <c r="AJ50"/>
  <c r="AK50"/>
  <c r="AL50"/>
  <c r="AM50"/>
  <c r="AN50"/>
  <c r="AO50"/>
  <c r="AP50"/>
  <c r="AQ50"/>
  <c r="AS50"/>
  <c r="AT50"/>
  <c r="AU50"/>
  <c r="AW50"/>
  <c r="AX50"/>
  <c r="AY50"/>
  <c r="AZ50"/>
  <c r="BA50"/>
  <c r="BB50"/>
  <c r="BC50"/>
  <c r="BD50"/>
  <c r="BE50"/>
  <c r="Y51"/>
  <c r="Z51"/>
  <c r="AA51"/>
  <c r="AC51"/>
  <c r="AD51"/>
  <c r="AE51"/>
  <c r="AG51"/>
  <c r="AH51"/>
  <c r="AI51"/>
  <c r="AJ51"/>
  <c r="AK51"/>
  <c r="AL51"/>
  <c r="AM51"/>
  <c r="AN51"/>
  <c r="AO51"/>
  <c r="AP51"/>
  <c r="AQ51"/>
  <c r="AS51"/>
  <c r="AT51"/>
  <c r="AU51"/>
  <c r="AW51"/>
  <c r="AX51"/>
  <c r="AY51"/>
  <c r="AZ51"/>
  <c r="BA51"/>
  <c r="BB51"/>
  <c r="BC51"/>
  <c r="BD51"/>
  <c r="BE51"/>
  <c r="Y52"/>
  <c r="Z52"/>
  <c r="AA52"/>
  <c r="AC52"/>
  <c r="AD52"/>
  <c r="AE52"/>
  <c r="AG52"/>
  <c r="AH52"/>
  <c r="AI52"/>
  <c r="AJ52"/>
  <c r="AK52"/>
  <c r="AL52"/>
  <c r="AM52"/>
  <c r="AN52"/>
  <c r="AO52"/>
  <c r="AP52"/>
  <c r="AQ52"/>
  <c r="AS52"/>
  <c r="AT52"/>
  <c r="AU52"/>
  <c r="AW52"/>
  <c r="AX52"/>
  <c r="AY52"/>
  <c r="AZ52"/>
  <c r="BA52"/>
  <c r="BB52"/>
  <c r="BC52"/>
  <c r="BD52"/>
  <c r="BE52"/>
  <c r="Y53"/>
  <c r="Z53"/>
  <c r="AA53"/>
  <c r="AC53"/>
  <c r="AD53"/>
  <c r="AE53"/>
  <c r="AG53"/>
  <c r="AH53"/>
  <c r="AI53"/>
  <c r="AJ53"/>
  <c r="AK53"/>
  <c r="AL53"/>
  <c r="AM53"/>
  <c r="AN53"/>
  <c r="AO53"/>
  <c r="AP53"/>
  <c r="AQ53"/>
  <c r="AS53"/>
  <c r="AT53"/>
  <c r="AU53"/>
  <c r="AW53"/>
  <c r="AX53"/>
  <c r="AY53"/>
  <c r="AZ53"/>
  <c r="BA53"/>
  <c r="BB53"/>
  <c r="BC53"/>
  <c r="BD53"/>
  <c r="BE53"/>
  <c r="Y54"/>
  <c r="Z54"/>
  <c r="AA54"/>
  <c r="AC54"/>
  <c r="AD54"/>
  <c r="AE54"/>
  <c r="AG54"/>
  <c r="AH54"/>
  <c r="AI54"/>
  <c r="AJ54"/>
  <c r="AK54"/>
  <c r="AL54"/>
  <c r="AM54"/>
  <c r="AN54"/>
  <c r="AO54"/>
  <c r="AP54"/>
  <c r="AQ54"/>
  <c r="AS54"/>
  <c r="AT54"/>
  <c r="AU54"/>
  <c r="AW54"/>
  <c r="AX54"/>
  <c r="AY54"/>
  <c r="AZ54"/>
  <c r="BA54"/>
  <c r="BB54"/>
  <c r="BC54"/>
  <c r="BD54"/>
  <c r="BE54"/>
  <c r="Y55"/>
  <c r="Z55"/>
  <c r="AA55"/>
  <c r="AC55"/>
  <c r="AD55"/>
  <c r="AE55"/>
  <c r="AG55"/>
  <c r="AH55"/>
  <c r="AI55"/>
  <c r="AJ55"/>
  <c r="AK55"/>
  <c r="AL55"/>
  <c r="AM55"/>
  <c r="AN55"/>
  <c r="AO55"/>
  <c r="AP55"/>
  <c r="AQ55"/>
  <c r="AS55"/>
  <c r="AT55"/>
  <c r="AU55"/>
  <c r="AW55"/>
  <c r="AX55"/>
  <c r="AY55"/>
  <c r="AZ55"/>
  <c r="BA55"/>
  <c r="BB55"/>
  <c r="BC55"/>
  <c r="BD55"/>
  <c r="BE55"/>
  <c r="Y56"/>
  <c r="Z56"/>
  <c r="AA56"/>
  <c r="AC56"/>
  <c r="AD56"/>
  <c r="AE56"/>
  <c r="AG56"/>
  <c r="AH56"/>
  <c r="AI56"/>
  <c r="AJ56"/>
  <c r="AK56"/>
  <c r="AL56"/>
  <c r="AM56"/>
  <c r="AN56"/>
  <c r="AO56"/>
  <c r="AP56"/>
  <c r="AQ56"/>
  <c r="AS56"/>
  <c r="AT56"/>
  <c r="AU56"/>
  <c r="AW56"/>
  <c r="AX56"/>
  <c r="AY56"/>
  <c r="AZ56"/>
  <c r="BA56"/>
  <c r="BB56"/>
  <c r="BC56"/>
  <c r="BD56"/>
  <c r="BE56"/>
  <c r="Y57"/>
  <c r="Z57"/>
  <c r="AA57"/>
  <c r="AC57"/>
  <c r="AD57"/>
  <c r="AE57"/>
  <c r="AG57"/>
  <c r="AH57"/>
  <c r="AI57"/>
  <c r="AJ57"/>
  <c r="AK57"/>
  <c r="AL57"/>
  <c r="AM57"/>
  <c r="AN57"/>
  <c r="AO57"/>
  <c r="AP57"/>
  <c r="AQ57"/>
  <c r="AS57"/>
  <c r="AT57"/>
  <c r="AU57"/>
  <c r="AW57"/>
  <c r="AX57"/>
  <c r="AY57"/>
  <c r="AZ57"/>
  <c r="BA57"/>
  <c r="BB57"/>
  <c r="BC57"/>
  <c r="BD57"/>
  <c r="BE57"/>
  <c r="Y58"/>
  <c r="Z58"/>
  <c r="AA58"/>
  <c r="AC58"/>
  <c r="AD58"/>
  <c r="AE58"/>
  <c r="AG58"/>
  <c r="AH58"/>
  <c r="AI58"/>
  <c r="AJ58"/>
  <c r="AK58"/>
  <c r="AL58"/>
  <c r="AM58"/>
  <c r="AN58"/>
  <c r="AO58"/>
  <c r="AP58"/>
  <c r="AQ58"/>
  <c r="AS58"/>
  <c r="AT58"/>
  <c r="AU58"/>
  <c r="AW58"/>
  <c r="AX58"/>
  <c r="AY58"/>
  <c r="AZ58"/>
  <c r="BA58"/>
  <c r="BB58"/>
  <c r="BC58"/>
  <c r="BD58"/>
  <c r="BE58"/>
  <c r="Y59"/>
  <c r="Z59"/>
  <c r="AA59"/>
  <c r="AC59"/>
  <c r="AD59"/>
  <c r="AE59"/>
  <c r="AG59"/>
  <c r="AH59"/>
  <c r="AI59"/>
  <c r="AJ59"/>
  <c r="AK59"/>
  <c r="AL59"/>
  <c r="AM59"/>
  <c r="AN59"/>
  <c r="AO59"/>
  <c r="AP59"/>
  <c r="AQ59"/>
  <c r="AS59"/>
  <c r="AT59"/>
  <c r="AU59"/>
  <c r="AW59"/>
  <c r="AX59"/>
  <c r="AY59"/>
  <c r="AZ59"/>
  <c r="BA59"/>
  <c r="BB59"/>
  <c r="BC59"/>
  <c r="BD59"/>
  <c r="BE59"/>
  <c r="Y60"/>
  <c r="Z60"/>
  <c r="AA60"/>
  <c r="AC60"/>
  <c r="AD60"/>
  <c r="AE60"/>
  <c r="AG60"/>
  <c r="AH60"/>
  <c r="AI60"/>
  <c r="AJ60"/>
  <c r="AK60"/>
  <c r="AL60"/>
  <c r="AM60"/>
  <c r="AN60"/>
  <c r="AO60"/>
  <c r="AP60"/>
  <c r="AQ60"/>
  <c r="AS60"/>
  <c r="AT60"/>
  <c r="AU60"/>
  <c r="AW60"/>
  <c r="AX60"/>
  <c r="AY60"/>
  <c r="AZ60"/>
  <c r="BA60"/>
  <c r="BB60"/>
  <c r="BC60"/>
  <c r="BD60"/>
  <c r="BE60"/>
  <c r="Y61"/>
  <c r="Z61"/>
  <c r="AA61"/>
  <c r="AC61"/>
  <c r="AD61"/>
  <c r="AE61"/>
  <c r="AG61"/>
  <c r="AH61"/>
  <c r="AI61"/>
  <c r="AJ61"/>
  <c r="AK61"/>
  <c r="AL61"/>
  <c r="AM61"/>
  <c r="AN61"/>
  <c r="AO61"/>
  <c r="AP61"/>
  <c r="AQ61"/>
  <c r="AS61"/>
  <c r="AT61"/>
  <c r="AU61"/>
  <c r="AW61"/>
  <c r="AX61"/>
  <c r="AY61"/>
  <c r="AZ61"/>
  <c r="BA61"/>
  <c r="BB61"/>
  <c r="BC61"/>
  <c r="BD61"/>
  <c r="BE61"/>
  <c r="Y62"/>
  <c r="Z62"/>
  <c r="AA62"/>
  <c r="AC62"/>
  <c r="AD62"/>
  <c r="AE62"/>
  <c r="AG62"/>
  <c r="AH62"/>
  <c r="AI62"/>
  <c r="AJ62"/>
  <c r="AK62"/>
  <c r="AL62"/>
  <c r="AM62"/>
  <c r="AN62"/>
  <c r="AO62"/>
  <c r="AP62"/>
  <c r="AQ62"/>
  <c r="AS62"/>
  <c r="AT62"/>
  <c r="AU62"/>
  <c r="AW62"/>
  <c r="AX62"/>
  <c r="AY62"/>
  <c r="AZ62"/>
  <c r="BA62"/>
  <c r="BB62"/>
  <c r="BC62"/>
  <c r="BD62"/>
  <c r="BE62"/>
  <c r="Y63"/>
  <c r="Z63"/>
  <c r="AA63"/>
  <c r="AC63"/>
  <c r="AD63"/>
  <c r="AE63"/>
  <c r="AG63"/>
  <c r="AH63"/>
  <c r="AI63"/>
  <c r="AJ63"/>
  <c r="AK63"/>
  <c r="AL63"/>
  <c r="AM63"/>
  <c r="AN63"/>
  <c r="AO63"/>
  <c r="AP63"/>
  <c r="AQ63"/>
  <c r="AS63"/>
  <c r="AT63"/>
  <c r="AU63"/>
  <c r="AW63"/>
  <c r="AX63"/>
  <c r="AY63"/>
  <c r="AZ63"/>
  <c r="BA63"/>
  <c r="BB63"/>
  <c r="BC63"/>
  <c r="BD63"/>
  <c r="BE63"/>
  <c r="Y64"/>
  <c r="Z64"/>
  <c r="AA64"/>
  <c r="AC64"/>
  <c r="AD64"/>
  <c r="AE64"/>
  <c r="AG64"/>
  <c r="AH64"/>
  <c r="AI64"/>
  <c r="AJ64"/>
  <c r="AK64"/>
  <c r="AL64"/>
  <c r="AM64"/>
  <c r="AN64"/>
  <c r="AO64"/>
  <c r="AP64"/>
  <c r="AQ64"/>
  <c r="AS64"/>
  <c r="AT64"/>
  <c r="AU64"/>
  <c r="AW64"/>
  <c r="AX64"/>
  <c r="AY64"/>
  <c r="AZ64"/>
  <c r="BA64"/>
  <c r="BB64"/>
  <c r="BC64"/>
  <c r="BD64"/>
  <c r="BE64"/>
  <c r="Y65"/>
  <c r="Z65"/>
  <c r="AA65"/>
  <c r="AC65"/>
  <c r="AD65"/>
  <c r="AE65"/>
  <c r="AG65"/>
  <c r="AH65"/>
  <c r="AI65"/>
  <c r="AJ65"/>
  <c r="AK65"/>
  <c r="AL65"/>
  <c r="AM65"/>
  <c r="AN65"/>
  <c r="AO65"/>
  <c r="AP65"/>
  <c r="AQ65"/>
  <c r="AS65"/>
  <c r="AT65"/>
  <c r="AU65"/>
  <c r="AW65"/>
  <c r="AX65"/>
  <c r="AY65"/>
  <c r="AZ65"/>
  <c r="BA65"/>
  <c r="BB65"/>
  <c r="BC65"/>
  <c r="BD65"/>
  <c r="BE65"/>
  <c r="Y66"/>
  <c r="Z66"/>
  <c r="AA66"/>
  <c r="AC66"/>
  <c r="AD66"/>
  <c r="AE66"/>
  <c r="AG66"/>
  <c r="AH66"/>
  <c r="AI66"/>
  <c r="AJ66"/>
  <c r="AK66"/>
  <c r="AL66"/>
  <c r="AM66"/>
  <c r="AN66"/>
  <c r="AO66"/>
  <c r="AP66"/>
  <c r="AQ66"/>
  <c r="AS66"/>
  <c r="AT66"/>
  <c r="AU66"/>
  <c r="AW66"/>
  <c r="AX66"/>
  <c r="AY66"/>
  <c r="AZ66"/>
  <c r="BA66"/>
  <c r="BB66"/>
  <c r="BC66"/>
  <c r="BD66"/>
  <c r="BE66"/>
  <c r="Y67"/>
  <c r="Z67"/>
  <c r="AA67"/>
  <c r="AC67"/>
  <c r="AD67"/>
  <c r="AE67"/>
  <c r="AG67"/>
  <c r="AH67"/>
  <c r="AI67"/>
  <c r="AJ67"/>
  <c r="AK67"/>
  <c r="AL67"/>
  <c r="AM67"/>
  <c r="AN67"/>
  <c r="AO67"/>
  <c r="AP67"/>
  <c r="AQ67"/>
  <c r="AS67"/>
  <c r="AT67"/>
  <c r="AU67"/>
  <c r="AW67"/>
  <c r="AX67"/>
  <c r="AY67"/>
  <c r="AZ67"/>
  <c r="BA67"/>
  <c r="BB67"/>
  <c r="BC67"/>
  <c r="BD67"/>
  <c r="BE67"/>
  <c r="Y68"/>
  <c r="Z68"/>
  <c r="AA68"/>
  <c r="AC68"/>
  <c r="AD68"/>
  <c r="AE68"/>
  <c r="AG68"/>
  <c r="AH68"/>
  <c r="AI68"/>
  <c r="AJ68"/>
  <c r="AK68"/>
  <c r="AL68"/>
  <c r="AM68"/>
  <c r="AN68"/>
  <c r="AO68"/>
  <c r="AP68"/>
  <c r="AQ68"/>
  <c r="AS68"/>
  <c r="AT68"/>
  <c r="AU68"/>
  <c r="AW68"/>
  <c r="AX68"/>
  <c r="AY68"/>
  <c r="AZ68"/>
  <c r="BA68"/>
  <c r="BB68"/>
  <c r="BC68"/>
  <c r="BD68"/>
  <c r="BE68"/>
  <c r="Y69"/>
  <c r="Z69"/>
  <c r="AA69"/>
  <c r="AC69"/>
  <c r="AD69"/>
  <c r="AE69"/>
  <c r="AG69"/>
  <c r="AH69"/>
  <c r="AI69"/>
  <c r="AJ69"/>
  <c r="AK69"/>
  <c r="AL69"/>
  <c r="AM69"/>
  <c r="AN69"/>
  <c r="AO69"/>
  <c r="AP69"/>
  <c r="AQ69"/>
  <c r="AS69"/>
  <c r="AT69"/>
  <c r="AU69"/>
  <c r="AW69"/>
  <c r="AX69"/>
  <c r="AY69"/>
  <c r="AZ69"/>
  <c r="BA69"/>
  <c r="BB69"/>
  <c r="BC69"/>
  <c r="BD69"/>
  <c r="BE69"/>
  <c r="Y70"/>
  <c r="Z70"/>
  <c r="AA70"/>
  <c r="AC70"/>
  <c r="AD70"/>
  <c r="AE70"/>
  <c r="AG70"/>
  <c r="AH70"/>
  <c r="AI70"/>
  <c r="AJ70"/>
  <c r="AK70"/>
  <c r="AL70"/>
  <c r="AM70"/>
  <c r="AN70"/>
  <c r="AO70"/>
  <c r="AP70"/>
  <c r="AQ70"/>
  <c r="AS70"/>
  <c r="AT70"/>
  <c r="AU70"/>
  <c r="AW70"/>
  <c r="AX70"/>
  <c r="AY70"/>
  <c r="AZ70"/>
  <c r="BA70"/>
  <c r="BB70"/>
  <c r="BC70"/>
  <c r="BD70"/>
  <c r="BE70"/>
  <c r="Y71"/>
  <c r="Z71"/>
  <c r="AA71"/>
  <c r="AC71"/>
  <c r="AD71"/>
  <c r="AE71"/>
  <c r="AG71"/>
  <c r="AH71"/>
  <c r="AI71"/>
  <c r="AJ71"/>
  <c r="AK71"/>
  <c r="AL71"/>
  <c r="AM71"/>
  <c r="AN71"/>
  <c r="AO71"/>
  <c r="AP71"/>
  <c r="AQ71"/>
  <c r="AS71"/>
  <c r="AT71"/>
  <c r="AU71"/>
  <c r="AW71"/>
  <c r="AX71"/>
  <c r="AY71"/>
  <c r="AZ71"/>
  <c r="BA71"/>
  <c r="BB71"/>
  <c r="BC71"/>
  <c r="BD71"/>
  <c r="BE71"/>
  <c r="Y72"/>
  <c r="Z72"/>
  <c r="AA72"/>
  <c r="AC72"/>
  <c r="AD72"/>
  <c r="AE72"/>
  <c r="AG72"/>
  <c r="AH72"/>
  <c r="AI72"/>
  <c r="AJ72"/>
  <c r="AK72"/>
  <c r="AL72"/>
  <c r="AM72"/>
  <c r="AN72"/>
  <c r="AO72"/>
  <c r="AP72"/>
  <c r="AQ72"/>
  <c r="AS72"/>
  <c r="AT72"/>
  <c r="AU72"/>
  <c r="AW72"/>
  <c r="AX72"/>
  <c r="AY72"/>
  <c r="AZ72"/>
  <c r="BA72"/>
  <c r="BB72"/>
  <c r="BC72"/>
  <c r="BD72"/>
  <c r="BE72"/>
  <c r="Y73"/>
  <c r="Z73"/>
  <c r="AA73"/>
  <c r="AC73"/>
  <c r="AD73"/>
  <c r="AE73"/>
  <c r="AG73"/>
  <c r="AH73"/>
  <c r="AI73"/>
  <c r="AJ73"/>
  <c r="AK73"/>
  <c r="AL73"/>
  <c r="AM73"/>
  <c r="AN73"/>
  <c r="AO73"/>
  <c r="AP73"/>
  <c r="AQ73"/>
  <c r="AS73"/>
  <c r="AT73"/>
  <c r="AU73"/>
  <c r="AW73"/>
  <c r="AX73"/>
  <c r="AY73"/>
  <c r="AZ73"/>
  <c r="BA73"/>
  <c r="BB73"/>
  <c r="BC73"/>
  <c r="BD73"/>
  <c r="BE73"/>
  <c r="Y74"/>
  <c r="Z74"/>
  <c r="AA74"/>
  <c r="AC74"/>
  <c r="AD74"/>
  <c r="AE74"/>
  <c r="AG74"/>
  <c r="AH74"/>
  <c r="AI74"/>
  <c r="AJ74"/>
  <c r="AK74"/>
  <c r="AL74"/>
  <c r="AM74"/>
  <c r="AN74"/>
  <c r="AO74"/>
  <c r="AP74"/>
  <c r="AQ74"/>
  <c r="AS74"/>
  <c r="AT74"/>
  <c r="AU74"/>
  <c r="AW74"/>
  <c r="AX74"/>
  <c r="AY74"/>
  <c r="AZ74"/>
  <c r="BA74"/>
  <c r="BB74"/>
  <c r="BC74"/>
  <c r="BD74"/>
  <c r="BE74"/>
  <c r="Y75"/>
  <c r="Z75"/>
  <c r="AA75"/>
  <c r="AC75"/>
  <c r="AD75"/>
  <c r="AE75"/>
  <c r="AG75"/>
  <c r="AH75"/>
  <c r="AI75"/>
  <c r="AJ75"/>
  <c r="AK75"/>
  <c r="AL75"/>
  <c r="AM75"/>
  <c r="AN75"/>
  <c r="AO75"/>
  <c r="AP75"/>
  <c r="AQ75"/>
  <c r="AS75"/>
  <c r="AT75"/>
  <c r="AU75"/>
  <c r="AW75"/>
  <c r="AX75"/>
  <c r="AY75"/>
  <c r="AZ75"/>
  <c r="BA75"/>
  <c r="BB75"/>
  <c r="BC75"/>
  <c r="BD75"/>
  <c r="BE75"/>
  <c r="Y76"/>
  <c r="Z76"/>
  <c r="AA76"/>
  <c r="AC76"/>
  <c r="AD76"/>
  <c r="AE76"/>
  <c r="AG76"/>
  <c r="AH76"/>
  <c r="AI76"/>
  <c r="AJ76"/>
  <c r="AK76"/>
  <c r="AL76"/>
  <c r="AM76"/>
  <c r="AN76"/>
  <c r="AO76"/>
  <c r="AP76"/>
  <c r="AQ76"/>
  <c r="AS76"/>
  <c r="AT76"/>
  <c r="AU76"/>
  <c r="AW76"/>
  <c r="AX76"/>
  <c r="AY76"/>
  <c r="AZ76"/>
  <c r="BA76"/>
  <c r="BB76"/>
  <c r="BC76"/>
  <c r="BD76"/>
  <c r="BE76"/>
  <c r="Y77"/>
  <c r="Z77"/>
  <c r="AA77"/>
  <c r="AC77"/>
  <c r="AD77"/>
  <c r="AE77"/>
  <c r="AG77"/>
  <c r="AH77"/>
  <c r="AI77"/>
  <c r="AJ77"/>
  <c r="AK77"/>
  <c r="AL77"/>
  <c r="AM77"/>
  <c r="AN77"/>
  <c r="AO77"/>
  <c r="AP77"/>
  <c r="AQ77"/>
  <c r="AS77"/>
  <c r="AT77"/>
  <c r="AU77"/>
  <c r="AW77"/>
  <c r="AX77"/>
  <c r="AY77"/>
  <c r="AZ77"/>
  <c r="BA77"/>
  <c r="BB77"/>
  <c r="BC77"/>
  <c r="BD77"/>
  <c r="BE77"/>
  <c r="Y78"/>
  <c r="Z78"/>
  <c r="AA78"/>
  <c r="AC78"/>
  <c r="AD78"/>
  <c r="AE78"/>
  <c r="AG78"/>
  <c r="AH78"/>
  <c r="AI78"/>
  <c r="AJ78"/>
  <c r="AK78"/>
  <c r="AL78"/>
  <c r="AM78"/>
  <c r="AN78"/>
  <c r="AO78"/>
  <c r="AP78"/>
  <c r="AQ78"/>
  <c r="AS78"/>
  <c r="AT78"/>
  <c r="AU78"/>
  <c r="AW78"/>
  <c r="AX78"/>
  <c r="AY78"/>
  <c r="AZ78"/>
  <c r="BA78"/>
  <c r="BB78"/>
  <c r="BC78"/>
  <c r="BD78"/>
  <c r="BE78"/>
  <c r="Y79"/>
  <c r="Z79"/>
  <c r="AA79"/>
  <c r="AC79"/>
  <c r="AD79"/>
  <c r="AE79"/>
  <c r="AG79"/>
  <c r="AH79"/>
  <c r="AI79"/>
  <c r="AJ79"/>
  <c r="AK79"/>
  <c r="AL79"/>
  <c r="AM79"/>
  <c r="AN79"/>
  <c r="AO79"/>
  <c r="AP79"/>
  <c r="AQ79"/>
  <c r="AS79"/>
  <c r="AT79"/>
  <c r="AU79"/>
  <c r="AW79"/>
  <c r="AX79"/>
  <c r="AY79"/>
  <c r="AZ79"/>
  <c r="BA79"/>
  <c r="BB79"/>
  <c r="BC79"/>
  <c r="BD79"/>
  <c r="BE79"/>
  <c r="Y80"/>
  <c r="Z80"/>
  <c r="AA80"/>
  <c r="AC80"/>
  <c r="AD80"/>
  <c r="AE80"/>
  <c r="AG80"/>
  <c r="AH80"/>
  <c r="AI80"/>
  <c r="AJ80"/>
  <c r="AK80"/>
  <c r="AL80"/>
  <c r="AM80"/>
  <c r="AN80"/>
  <c r="AO80"/>
  <c r="AP80"/>
  <c r="AQ80"/>
  <c r="AS80"/>
  <c r="AT80"/>
  <c r="AU80"/>
  <c r="AW80"/>
  <c r="AX80"/>
  <c r="AY80"/>
  <c r="AZ80"/>
  <c r="BA80"/>
  <c r="BB80"/>
  <c r="BC80"/>
  <c r="BD80"/>
  <c r="BE80"/>
  <c r="Y81"/>
  <c r="Z81"/>
  <c r="AA81"/>
  <c r="AC81"/>
  <c r="AD81"/>
  <c r="AE81"/>
  <c r="AG81"/>
  <c r="AH81"/>
  <c r="AI81"/>
  <c r="AJ81"/>
  <c r="AK81"/>
  <c r="AL81"/>
  <c r="AM81"/>
  <c r="AN81"/>
  <c r="AO81"/>
  <c r="AP81"/>
  <c r="AQ81"/>
  <c r="AS81"/>
  <c r="AT81"/>
  <c r="AU81"/>
  <c r="AW81"/>
  <c r="AX81"/>
  <c r="AY81"/>
  <c r="AZ81"/>
  <c r="BA81"/>
  <c r="BB81"/>
  <c r="BC81"/>
  <c r="BD81"/>
  <c r="BE81"/>
  <c r="Y82"/>
  <c r="Z82"/>
  <c r="AA82"/>
  <c r="AC82"/>
  <c r="AD82"/>
  <c r="AE82"/>
  <c r="AG82"/>
  <c r="AH82"/>
  <c r="AI82"/>
  <c r="AJ82"/>
  <c r="AK82"/>
  <c r="AL82"/>
  <c r="AM82"/>
  <c r="AN82"/>
  <c r="AO82"/>
  <c r="AP82"/>
  <c r="AQ82"/>
  <c r="AS82"/>
  <c r="AT82"/>
  <c r="AU82"/>
  <c r="AW82"/>
  <c r="AX82"/>
  <c r="AY82"/>
  <c r="AZ82"/>
  <c r="BA82"/>
  <c r="BB82"/>
  <c r="BC82"/>
  <c r="BD82"/>
  <c r="BE82"/>
  <c r="Y83"/>
  <c r="Z83"/>
  <c r="AA83"/>
  <c r="AC83"/>
  <c r="AD83"/>
  <c r="AE83"/>
  <c r="AG83"/>
  <c r="AH83"/>
  <c r="AI83"/>
  <c r="AJ83"/>
  <c r="AK83"/>
  <c r="AL83"/>
  <c r="AM83"/>
  <c r="AN83"/>
  <c r="AO83"/>
  <c r="AP83"/>
  <c r="AQ83"/>
  <c r="AS83"/>
  <c r="AT83"/>
  <c r="AU83"/>
  <c r="AW83"/>
  <c r="AX83"/>
  <c r="AY83"/>
  <c r="AZ83"/>
  <c r="BA83"/>
  <c r="BB83"/>
  <c r="BC83"/>
  <c r="BD83"/>
  <c r="BE83"/>
  <c r="Y84"/>
  <c r="Z84"/>
  <c r="AA84"/>
  <c r="AC84"/>
  <c r="AD84"/>
  <c r="AE84"/>
  <c r="AG84"/>
  <c r="AH84"/>
  <c r="AI84"/>
  <c r="AJ84"/>
  <c r="AK84"/>
  <c r="AL84"/>
  <c r="AM84"/>
  <c r="AN84"/>
  <c r="AO84"/>
  <c r="AP84"/>
  <c r="AQ84"/>
  <c r="AS84"/>
  <c r="AT84"/>
  <c r="AU84"/>
  <c r="AW84"/>
  <c r="AX84"/>
  <c r="AY84"/>
  <c r="AZ84"/>
  <c r="BA84"/>
  <c r="BB84"/>
  <c r="BC84"/>
  <c r="BD84"/>
  <c r="BE84"/>
  <c r="Y85"/>
  <c r="Z85"/>
  <c r="AA85"/>
  <c r="AC85"/>
  <c r="AD85"/>
  <c r="AE85"/>
  <c r="AG85"/>
  <c r="AH85"/>
  <c r="AI85"/>
  <c r="AJ85"/>
  <c r="AK85"/>
  <c r="AL85"/>
  <c r="AM85"/>
  <c r="AN85"/>
  <c r="AO85"/>
  <c r="AP85"/>
  <c r="AQ85"/>
  <c r="AS85"/>
  <c r="AT85"/>
  <c r="AU85"/>
  <c r="AW85"/>
  <c r="AX85"/>
  <c r="AY85"/>
  <c r="AZ85"/>
  <c r="BA85"/>
  <c r="BB85"/>
  <c r="BC85"/>
  <c r="BD85"/>
  <c r="BE85"/>
  <c r="Y86"/>
  <c r="Z86"/>
  <c r="AA86"/>
  <c r="AC86"/>
  <c r="AD86"/>
  <c r="AE86"/>
  <c r="AG86"/>
  <c r="AH86"/>
  <c r="AI86"/>
  <c r="AJ86"/>
  <c r="AK86"/>
  <c r="AL86"/>
  <c r="AM86"/>
  <c r="AN86"/>
  <c r="AO86"/>
  <c r="AP86"/>
  <c r="AQ86"/>
  <c r="AS86"/>
  <c r="AT86"/>
  <c r="AU86"/>
  <c r="AW86"/>
  <c r="AX86"/>
  <c r="AY86"/>
  <c r="AZ86"/>
  <c r="BA86"/>
  <c r="BB86"/>
  <c r="BC86"/>
  <c r="BD86"/>
  <c r="BE86"/>
  <c r="Y87"/>
  <c r="Z87"/>
  <c r="AA87"/>
  <c r="AC87"/>
  <c r="AD87"/>
  <c r="AE87"/>
  <c r="AG87"/>
  <c r="AH87"/>
  <c r="AI87"/>
  <c r="AJ87"/>
  <c r="AK87"/>
  <c r="AL87"/>
  <c r="AM87"/>
  <c r="AN87"/>
  <c r="AO87"/>
  <c r="AP87"/>
  <c r="AQ87"/>
  <c r="AS87"/>
  <c r="AT87"/>
  <c r="AU87"/>
  <c r="AW87"/>
  <c r="AX87"/>
  <c r="AY87"/>
  <c r="AZ87"/>
  <c r="BA87"/>
  <c r="BB87"/>
  <c r="BC87"/>
  <c r="BD87"/>
  <c r="BE87"/>
  <c r="Y88"/>
  <c r="Z88"/>
  <c r="AA88"/>
  <c r="AC88"/>
  <c r="AD88"/>
  <c r="AE88"/>
  <c r="AG88"/>
  <c r="AH88"/>
  <c r="AI88"/>
  <c r="AJ88"/>
  <c r="AK88"/>
  <c r="AL88"/>
  <c r="AM88"/>
  <c r="AN88"/>
  <c r="AO88"/>
  <c r="AP88"/>
  <c r="AQ88"/>
  <c r="AS88"/>
  <c r="AT88"/>
  <c r="AU88"/>
  <c r="AW88"/>
  <c r="AX88"/>
  <c r="AY88"/>
  <c r="AZ88"/>
  <c r="BA88"/>
  <c r="BB88"/>
  <c r="BC88"/>
  <c r="BD88"/>
  <c r="BE88"/>
  <c r="Y89"/>
  <c r="Z89"/>
  <c r="AA89"/>
  <c r="AC89"/>
  <c r="AD89"/>
  <c r="AE89"/>
  <c r="AG89"/>
  <c r="AH89"/>
  <c r="AI89"/>
  <c r="AJ89"/>
  <c r="AK89"/>
  <c r="AL89"/>
  <c r="AM89"/>
  <c r="AN89"/>
  <c r="AO89"/>
  <c r="AP89"/>
  <c r="AQ89"/>
  <c r="AS89"/>
  <c r="AT89"/>
  <c r="AU89"/>
  <c r="AW89"/>
  <c r="AX89"/>
  <c r="AY89"/>
  <c r="AZ89"/>
  <c r="BA89"/>
  <c r="BB89"/>
  <c r="BC89"/>
  <c r="BD89"/>
  <c r="BE89"/>
  <c r="Y90"/>
  <c r="Z90"/>
  <c r="AA90"/>
  <c r="AC90"/>
  <c r="AD90"/>
  <c r="AE90"/>
  <c r="AG90"/>
  <c r="AH90"/>
  <c r="AI90"/>
  <c r="AJ90"/>
  <c r="AK90"/>
  <c r="AL90"/>
  <c r="AM90"/>
  <c r="AN90"/>
  <c r="AO90"/>
  <c r="AP90"/>
  <c r="AQ90"/>
  <c r="AS90"/>
  <c r="AT90"/>
  <c r="AU90"/>
  <c r="AW90"/>
  <c r="AX90"/>
  <c r="AY90"/>
  <c r="AZ90"/>
  <c r="BA90"/>
  <c r="BB90"/>
  <c r="BC90"/>
  <c r="BD90"/>
  <c r="BE90"/>
  <c r="Y91"/>
  <c r="Z91"/>
  <c r="AA91"/>
  <c r="AC91"/>
  <c r="AD91"/>
  <c r="AE91"/>
  <c r="AG91"/>
  <c r="AH91"/>
  <c r="AI91"/>
  <c r="AJ91"/>
  <c r="AK91"/>
  <c r="AL91"/>
  <c r="AM91"/>
  <c r="AN91"/>
  <c r="AO91"/>
  <c r="AP91"/>
  <c r="AQ91"/>
  <c r="AS91"/>
  <c r="AT91"/>
  <c r="AU91"/>
  <c r="AW91"/>
  <c r="AX91"/>
  <c r="AY91"/>
  <c r="AZ91"/>
  <c r="BA91"/>
  <c r="BB91"/>
  <c r="BC91"/>
  <c r="BD91"/>
  <c r="BE91"/>
  <c r="Y92"/>
  <c r="Z92"/>
  <c r="AA92"/>
  <c r="AC92"/>
  <c r="AD92"/>
  <c r="AE92"/>
  <c r="AG92"/>
  <c r="AH92"/>
  <c r="AI92"/>
  <c r="AJ92"/>
  <c r="AK92"/>
  <c r="AL92"/>
  <c r="AM92"/>
  <c r="AN92"/>
  <c r="AO92"/>
  <c r="AP92"/>
  <c r="AQ92"/>
  <c r="AS92"/>
  <c r="AT92"/>
  <c r="AU92"/>
  <c r="AW92"/>
  <c r="AX92"/>
  <c r="AY92"/>
  <c r="AZ92"/>
  <c r="BA92"/>
  <c r="BB92"/>
  <c r="BC92"/>
  <c r="BD92"/>
  <c r="BE92"/>
  <c r="Y93"/>
  <c r="Z93"/>
  <c r="AA93"/>
  <c r="AC93"/>
  <c r="AD93"/>
  <c r="AE93"/>
  <c r="AG93"/>
  <c r="AH93"/>
  <c r="AI93"/>
  <c r="AJ93"/>
  <c r="AK93"/>
  <c r="AL93"/>
  <c r="AM93"/>
  <c r="AN93"/>
  <c r="AO93"/>
  <c r="AP93"/>
  <c r="AQ93"/>
  <c r="AS93"/>
  <c r="AT93"/>
  <c r="AU93"/>
  <c r="AW93"/>
  <c r="AX93"/>
  <c r="AY93"/>
  <c r="AZ93"/>
  <c r="BA93"/>
  <c r="BB93"/>
  <c r="BC93"/>
  <c r="BD93"/>
  <c r="BE93"/>
  <c r="Y94"/>
  <c r="Z94"/>
  <c r="AA94"/>
  <c r="AC94"/>
  <c r="AD94"/>
  <c r="AE94"/>
  <c r="AG94"/>
  <c r="AH94"/>
  <c r="AI94"/>
  <c r="AJ94"/>
  <c r="AK94"/>
  <c r="AL94"/>
  <c r="AM94"/>
  <c r="AN94"/>
  <c r="AO94"/>
  <c r="AP94"/>
  <c r="AQ94"/>
  <c r="AS94"/>
  <c r="AT94"/>
  <c r="AU94"/>
  <c r="AW94"/>
  <c r="AX94"/>
  <c r="AY94"/>
  <c r="AZ94"/>
  <c r="BA94"/>
  <c r="BB94"/>
  <c r="BC94"/>
  <c r="BD94"/>
  <c r="BE94"/>
  <c r="Y95"/>
  <c r="Z95"/>
  <c r="AA95"/>
  <c r="AC95"/>
  <c r="AD95"/>
  <c r="AE95"/>
  <c r="AG95"/>
  <c r="AH95"/>
  <c r="AI95"/>
  <c r="AJ95"/>
  <c r="AK95"/>
  <c r="AL95"/>
  <c r="AM95"/>
  <c r="AN95"/>
  <c r="AO95"/>
  <c r="AP95"/>
  <c r="AQ95"/>
  <c r="AS95"/>
  <c r="AT95"/>
  <c r="AU95"/>
  <c r="AW95"/>
  <c r="AX95"/>
  <c r="AY95"/>
  <c r="AZ95"/>
  <c r="BA95"/>
  <c r="BB95"/>
  <c r="BC95"/>
  <c r="BD95"/>
  <c r="BE95"/>
  <c r="Y96"/>
  <c r="Z96"/>
  <c r="AA96"/>
  <c r="AC96"/>
  <c r="AD96"/>
  <c r="AE96"/>
  <c r="AG96"/>
  <c r="AH96"/>
  <c r="AI96"/>
  <c r="AJ96"/>
  <c r="AK96"/>
  <c r="AL96"/>
  <c r="AM96"/>
  <c r="AN96"/>
  <c r="AO96"/>
  <c r="AP96"/>
  <c r="AQ96"/>
  <c r="AS96"/>
  <c r="AT96"/>
  <c r="AU96"/>
  <c r="AW96"/>
  <c r="AX96"/>
  <c r="AY96"/>
  <c r="AZ96"/>
  <c r="BA96"/>
  <c r="BB96"/>
  <c r="BC96"/>
  <c r="BD96"/>
  <c r="BE96"/>
  <c r="Y97"/>
  <c r="Z97"/>
  <c r="AA97"/>
  <c r="AC97"/>
  <c r="AD97"/>
  <c r="AE97"/>
  <c r="AG97"/>
  <c r="AH97"/>
  <c r="AI97"/>
  <c r="AJ97"/>
  <c r="AK97"/>
  <c r="AL97"/>
  <c r="AM97"/>
  <c r="AN97"/>
  <c r="AO97"/>
  <c r="AP97"/>
  <c r="AQ97"/>
  <c r="AS97"/>
  <c r="AT97"/>
  <c r="AU97"/>
  <c r="AW97"/>
  <c r="AX97"/>
  <c r="AY97"/>
  <c r="AZ97"/>
  <c r="BA97"/>
  <c r="BB97"/>
  <c r="BC97"/>
  <c r="BD97"/>
  <c r="BE97"/>
  <c r="Y98"/>
  <c r="Z98"/>
  <c r="AA98"/>
  <c r="AC98"/>
  <c r="AD98"/>
  <c r="AE98"/>
  <c r="AG98"/>
  <c r="AH98"/>
  <c r="AI98"/>
  <c r="AJ98"/>
  <c r="AK98"/>
  <c r="AL98"/>
  <c r="AM98"/>
  <c r="AN98"/>
  <c r="AO98"/>
  <c r="AP98"/>
  <c r="AQ98"/>
  <c r="AS98"/>
  <c r="AT98"/>
  <c r="AU98"/>
  <c r="AW98"/>
  <c r="AX98"/>
  <c r="AY98"/>
  <c r="AZ98"/>
  <c r="BA98"/>
  <c r="BB98"/>
  <c r="BC98"/>
  <c r="BD98"/>
  <c r="BE98"/>
  <c r="Y99"/>
  <c r="Z99"/>
  <c r="AA99"/>
  <c r="AC99"/>
  <c r="AD99"/>
  <c r="AE99"/>
  <c r="AG99"/>
  <c r="AH99"/>
  <c r="AI99"/>
  <c r="AJ99"/>
  <c r="AK99"/>
  <c r="AL99"/>
  <c r="AM99"/>
  <c r="AN99"/>
  <c r="AO99"/>
  <c r="AP99"/>
  <c r="AQ99"/>
  <c r="AS99"/>
  <c r="AT99"/>
  <c r="AU99"/>
  <c r="AW99"/>
  <c r="AX99"/>
  <c r="AY99"/>
  <c r="AZ99"/>
  <c r="BA99"/>
  <c r="BB99"/>
  <c r="BC99"/>
  <c r="BD99"/>
  <c r="BE99"/>
  <c r="Y100"/>
  <c r="Z100"/>
  <c r="AA100"/>
  <c r="AC100"/>
  <c r="AD100"/>
  <c r="AE100"/>
  <c r="AG100"/>
  <c r="AH100"/>
  <c r="AI100"/>
  <c r="AJ100"/>
  <c r="AK100"/>
  <c r="AL100"/>
  <c r="AM100"/>
  <c r="AN100"/>
  <c r="AO100"/>
  <c r="AP100"/>
  <c r="AQ100"/>
  <c r="AS100"/>
  <c r="AT100"/>
  <c r="AU100"/>
  <c r="AW100"/>
  <c r="AX100"/>
  <c r="AY100"/>
  <c r="AZ100"/>
  <c r="BA100"/>
  <c r="BB100"/>
  <c r="BC100"/>
  <c r="BD100"/>
  <c r="BE100"/>
  <c r="Y101"/>
  <c r="Z101"/>
  <c r="AA101"/>
  <c r="AC101"/>
  <c r="AD101"/>
  <c r="AE101"/>
  <c r="AG101"/>
  <c r="AH101"/>
  <c r="AI101"/>
  <c r="AJ101"/>
  <c r="AK101"/>
  <c r="AL101"/>
  <c r="AM101"/>
  <c r="AN101"/>
  <c r="AO101"/>
  <c r="AP101"/>
  <c r="AQ101"/>
  <c r="AS101"/>
  <c r="AT101"/>
  <c r="AU101"/>
  <c r="AW101"/>
  <c r="AX101"/>
  <c r="AY101"/>
  <c r="AZ101"/>
  <c r="BA101"/>
  <c r="BB101"/>
  <c r="BC101"/>
  <c r="BD101"/>
  <c r="BE101"/>
  <c r="Y102"/>
  <c r="Z102"/>
  <c r="AA102"/>
  <c r="AC102"/>
  <c r="AD102"/>
  <c r="AE102"/>
  <c r="AG102"/>
  <c r="AH102"/>
  <c r="AI102"/>
  <c r="AJ102"/>
  <c r="AK102"/>
  <c r="AL102"/>
  <c r="AM102"/>
  <c r="AN102"/>
  <c r="AO102"/>
  <c r="AP102"/>
  <c r="AQ102"/>
  <c r="AS102"/>
  <c r="AT102"/>
  <c r="AU102"/>
  <c r="AW102"/>
  <c r="AX102"/>
  <c r="AY102"/>
  <c r="AZ102"/>
  <c r="BA102"/>
  <c r="BB102"/>
  <c r="BC102"/>
  <c r="BD102"/>
  <c r="BE102"/>
  <c r="Y103"/>
  <c r="Z103"/>
  <c r="AA103"/>
  <c r="AC103"/>
  <c r="AD103"/>
  <c r="AE103"/>
  <c r="AG103"/>
  <c r="AH103"/>
  <c r="AI103"/>
  <c r="AJ103"/>
  <c r="AK103"/>
  <c r="AL103"/>
  <c r="AM103"/>
  <c r="AN103"/>
  <c r="AO103"/>
  <c r="AP103"/>
  <c r="AQ103"/>
  <c r="AS103"/>
  <c r="AT103"/>
  <c r="AU103"/>
  <c r="AW103"/>
  <c r="AX103"/>
  <c r="AY103"/>
  <c r="AZ103"/>
  <c r="BA103"/>
  <c r="BB103"/>
  <c r="BC103"/>
  <c r="BD103"/>
  <c r="BE103"/>
  <c r="Y104"/>
  <c r="Z104"/>
  <c r="AA104"/>
  <c r="AC104"/>
  <c r="AD104"/>
  <c r="AE104"/>
  <c r="AG104"/>
  <c r="AH104"/>
  <c r="AI104"/>
  <c r="AJ104"/>
  <c r="AK104"/>
  <c r="AL104"/>
  <c r="AM104"/>
  <c r="AN104"/>
  <c r="AO104"/>
  <c r="AP104"/>
  <c r="AQ104"/>
  <c r="AS104"/>
  <c r="AT104"/>
  <c r="AU104"/>
  <c r="AW104"/>
  <c r="AX104"/>
  <c r="AY104"/>
  <c r="AZ104"/>
  <c r="BA104"/>
  <c r="BB104"/>
  <c r="BC104"/>
  <c r="BD104"/>
  <c r="BE104"/>
  <c r="Y105"/>
  <c r="Z105"/>
  <c r="AA105"/>
  <c r="AC105"/>
  <c r="AD105"/>
  <c r="AE105"/>
  <c r="AG105"/>
  <c r="AH105"/>
  <c r="AI105"/>
  <c r="AJ105"/>
  <c r="AK105"/>
  <c r="AL105"/>
  <c r="AM105"/>
  <c r="AN105"/>
  <c r="AO105"/>
  <c r="AP105"/>
  <c r="AQ105"/>
  <c r="AS105"/>
  <c r="AT105"/>
  <c r="AU105"/>
  <c r="AW105"/>
  <c r="AX105"/>
  <c r="AY105"/>
  <c r="AZ105"/>
  <c r="BA105"/>
  <c r="BB105"/>
  <c r="BC105"/>
  <c r="BD105"/>
  <c r="BE105"/>
  <c r="Y106"/>
  <c r="Z106"/>
  <c r="AA106"/>
  <c r="AC106"/>
  <c r="AD106"/>
  <c r="AE106"/>
  <c r="AG106"/>
  <c r="AH106"/>
  <c r="AI106"/>
  <c r="AJ106"/>
  <c r="AK106"/>
  <c r="AL106"/>
  <c r="AM106"/>
  <c r="AN106"/>
  <c r="AO106"/>
  <c r="AP106"/>
  <c r="AQ106"/>
  <c r="AS106"/>
  <c r="AT106"/>
  <c r="AU106"/>
  <c r="AW106"/>
  <c r="AX106"/>
  <c r="AY106"/>
  <c r="AZ106"/>
  <c r="BA106"/>
  <c r="BB106"/>
  <c r="BC106"/>
  <c r="BD106"/>
  <c r="BE106"/>
  <c r="Y107"/>
  <c r="Z107"/>
  <c r="AA107"/>
  <c r="AC107"/>
  <c r="AD107"/>
  <c r="AE107"/>
  <c r="AG107"/>
  <c r="AH107"/>
  <c r="AI107"/>
  <c r="AJ107"/>
  <c r="AK107"/>
  <c r="AL107"/>
  <c r="AM107"/>
  <c r="AN107"/>
  <c r="AO107"/>
  <c r="AP107"/>
  <c r="AQ107"/>
  <c r="AS107"/>
  <c r="AT107"/>
  <c r="AU107"/>
  <c r="AW107"/>
  <c r="AX107"/>
  <c r="AY107"/>
  <c r="AZ107"/>
  <c r="BA107"/>
  <c r="BB107"/>
  <c r="BC107"/>
  <c r="BD107"/>
  <c r="BE107"/>
  <c r="Y108"/>
  <c r="Z108"/>
  <c r="AA108"/>
  <c r="AC108"/>
  <c r="AD108"/>
  <c r="AE108"/>
  <c r="AG108"/>
  <c r="AH108"/>
  <c r="AI108"/>
  <c r="AJ108"/>
  <c r="AK108"/>
  <c r="AL108"/>
  <c r="AM108"/>
  <c r="AN108"/>
  <c r="AO108"/>
  <c r="AP108"/>
  <c r="AQ108"/>
  <c r="AS108"/>
  <c r="AT108"/>
  <c r="AU108"/>
  <c r="AW108"/>
  <c r="AX108"/>
  <c r="AY108"/>
  <c r="AZ108"/>
  <c r="BA108"/>
  <c r="BB108"/>
  <c r="BC108"/>
  <c r="BD108"/>
  <c r="BE108"/>
  <c r="Y109"/>
  <c r="Z109"/>
  <c r="AA109"/>
  <c r="AC109"/>
  <c r="AD109"/>
  <c r="AE109"/>
  <c r="AG109"/>
  <c r="AH109"/>
  <c r="AI109"/>
  <c r="AJ109"/>
  <c r="AK109"/>
  <c r="AL109"/>
  <c r="AM109"/>
  <c r="AN109"/>
  <c r="AO109"/>
  <c r="AP109"/>
  <c r="AQ109"/>
  <c r="AS109"/>
  <c r="AT109"/>
  <c r="AU109"/>
  <c r="AW109"/>
  <c r="AX109"/>
  <c r="AY109"/>
  <c r="AZ109"/>
  <c r="BA109"/>
  <c r="BB109"/>
  <c r="BC109"/>
  <c r="BD109"/>
  <c r="BE109"/>
  <c r="Y110"/>
  <c r="Z110"/>
  <c r="AA110"/>
  <c r="AC110"/>
  <c r="AD110"/>
  <c r="AE110"/>
  <c r="AG110"/>
  <c r="AH110"/>
  <c r="AI110"/>
  <c r="AJ110"/>
  <c r="AK110"/>
  <c r="AL110"/>
  <c r="AM110"/>
  <c r="AN110"/>
  <c r="AO110"/>
  <c r="AP110"/>
  <c r="AQ110"/>
  <c r="AS110"/>
  <c r="AT110"/>
  <c r="AU110"/>
  <c r="AW110"/>
  <c r="AX110"/>
  <c r="AY110"/>
  <c r="AZ110"/>
  <c r="BA110"/>
  <c r="BB110"/>
  <c r="BC110"/>
  <c r="BD110"/>
  <c r="BE110"/>
  <c r="Y111"/>
  <c r="Z111"/>
  <c r="AA111"/>
  <c r="AC111"/>
  <c r="AD111"/>
  <c r="AE111"/>
  <c r="AG111"/>
  <c r="AH111"/>
  <c r="AI111"/>
  <c r="AJ111"/>
  <c r="AK111"/>
  <c r="AL111"/>
  <c r="AM111"/>
  <c r="AN111"/>
  <c r="AO111"/>
  <c r="AP111"/>
  <c r="AQ111"/>
  <c r="AS111"/>
  <c r="AT111"/>
  <c r="AU111"/>
  <c r="AW111"/>
  <c r="AX111"/>
  <c r="AY111"/>
  <c r="AZ111"/>
  <c r="BA111"/>
  <c r="BB111"/>
  <c r="BC111"/>
  <c r="BD111"/>
  <c r="BE111"/>
  <c r="Y112"/>
  <c r="Z112"/>
  <c r="AA112"/>
  <c r="AC112"/>
  <c r="AD112"/>
  <c r="AE112"/>
  <c r="AG112"/>
  <c r="AH112"/>
  <c r="AI112"/>
  <c r="AJ112"/>
  <c r="AK112"/>
  <c r="AL112"/>
  <c r="AM112"/>
  <c r="AN112"/>
  <c r="AO112"/>
  <c r="AP112"/>
  <c r="AQ112"/>
  <c r="AS112"/>
  <c r="AT112"/>
  <c r="AU112"/>
  <c r="AW112"/>
  <c r="AX112"/>
  <c r="AY112"/>
  <c r="AZ112"/>
  <c r="BA112"/>
  <c r="BB112"/>
  <c r="BC112"/>
  <c r="BD112"/>
  <c r="BE112"/>
  <c r="Y113"/>
  <c r="Z113"/>
  <c r="AA113"/>
  <c r="AC113"/>
  <c r="AD113"/>
  <c r="AE113"/>
  <c r="AG113"/>
  <c r="AH113"/>
  <c r="AI113"/>
  <c r="AJ113"/>
  <c r="AK113"/>
  <c r="AL113"/>
  <c r="AM113"/>
  <c r="AN113"/>
  <c r="AO113"/>
  <c r="AP113"/>
  <c r="AQ113"/>
  <c r="AS113"/>
  <c r="AT113"/>
  <c r="AU113"/>
  <c r="AW113"/>
  <c r="AX113"/>
  <c r="AY113"/>
  <c r="AZ113"/>
  <c r="BA113"/>
  <c r="BB113"/>
  <c r="BC113"/>
  <c r="BD113"/>
  <c r="BE113"/>
  <c r="Y114"/>
  <c r="Z114"/>
  <c r="AA114"/>
  <c r="AC114"/>
  <c r="AD114"/>
  <c r="AE114"/>
  <c r="AG114"/>
  <c r="AH114"/>
  <c r="AI114"/>
  <c r="AJ114"/>
  <c r="AK114"/>
  <c r="AL114"/>
  <c r="AM114"/>
  <c r="AN114"/>
  <c r="AO114"/>
  <c r="AP114"/>
  <c r="AQ114"/>
  <c r="AS114"/>
  <c r="AT114"/>
  <c r="AU114"/>
  <c r="AW114"/>
  <c r="AX114"/>
  <c r="AY114"/>
  <c r="AZ114"/>
  <c r="BA114"/>
  <c r="BB114"/>
  <c r="BC114"/>
  <c r="BD114"/>
  <c r="BE114"/>
  <c r="Y115"/>
  <c r="Z115"/>
  <c r="AA115"/>
  <c r="AC115"/>
  <c r="AD115"/>
  <c r="AE115"/>
  <c r="AG115"/>
  <c r="AH115"/>
  <c r="AI115"/>
  <c r="AJ115"/>
  <c r="AK115"/>
  <c r="AL115"/>
  <c r="AM115"/>
  <c r="AN115"/>
  <c r="AO115"/>
  <c r="AP115"/>
  <c r="AQ115"/>
  <c r="AS115"/>
  <c r="AT115"/>
  <c r="AU115"/>
  <c r="AW115"/>
  <c r="AX115"/>
  <c r="AY115"/>
  <c r="AZ115"/>
  <c r="BA115"/>
  <c r="BB115"/>
  <c r="BC115"/>
  <c r="BD115"/>
  <c r="BE115"/>
  <c r="Y116"/>
  <c r="Z116"/>
  <c r="AA116"/>
  <c r="AC116"/>
  <c r="AD116"/>
  <c r="AE116"/>
  <c r="AG116"/>
  <c r="AH116"/>
  <c r="AI116"/>
  <c r="AJ116"/>
  <c r="AK116"/>
  <c r="AL116"/>
  <c r="AM116"/>
  <c r="AN116"/>
  <c r="AO116"/>
  <c r="AP116"/>
  <c r="AQ116"/>
  <c r="AS116"/>
  <c r="AT116"/>
  <c r="AU116"/>
  <c r="AW116"/>
  <c r="AX116"/>
  <c r="AY116"/>
  <c r="AZ116"/>
  <c r="BA116"/>
  <c r="BB116"/>
  <c r="BC116"/>
  <c r="BD116"/>
  <c r="BE116"/>
  <c r="Y117"/>
  <c r="Z117"/>
  <c r="AA117"/>
  <c r="AC117"/>
  <c r="AD117"/>
  <c r="AE117"/>
  <c r="AG117"/>
  <c r="AH117"/>
  <c r="AI117"/>
  <c r="AJ117"/>
  <c r="AK117"/>
  <c r="AL117"/>
  <c r="AM117"/>
  <c r="AN117"/>
  <c r="AO117"/>
  <c r="AP117"/>
  <c r="AQ117"/>
  <c r="AS117"/>
  <c r="AT117"/>
  <c r="AU117"/>
  <c r="AW117"/>
  <c r="AX117"/>
  <c r="AY117"/>
  <c r="AZ117"/>
  <c r="BA117"/>
  <c r="BB117"/>
  <c r="BC117"/>
  <c r="BD117"/>
  <c r="BE117"/>
  <c r="Y118"/>
  <c r="Z118"/>
  <c r="AA118"/>
  <c r="AC118"/>
  <c r="AD118"/>
  <c r="AE118"/>
  <c r="AG118"/>
  <c r="AH118"/>
  <c r="AI118"/>
  <c r="AJ118"/>
  <c r="AK118"/>
  <c r="AL118"/>
  <c r="AM118"/>
  <c r="AN118"/>
  <c r="AO118"/>
  <c r="AP118"/>
  <c r="AQ118"/>
  <c r="AS118"/>
  <c r="AT118"/>
  <c r="AU118"/>
  <c r="AW118"/>
  <c r="AX118"/>
  <c r="AY118"/>
  <c r="AZ118"/>
  <c r="BA118"/>
  <c r="BB118"/>
  <c r="BC118"/>
  <c r="BD118"/>
  <c r="BE118"/>
  <c r="Y119"/>
  <c r="Z119"/>
  <c r="AA119"/>
  <c r="AC119"/>
  <c r="AD119"/>
  <c r="AE119"/>
  <c r="AG119"/>
  <c r="AH119"/>
  <c r="AI119"/>
  <c r="AJ119"/>
  <c r="AK119"/>
  <c r="AL119"/>
  <c r="AM119"/>
  <c r="AN119"/>
  <c r="AO119"/>
  <c r="AP119"/>
  <c r="AQ119"/>
  <c r="AS119"/>
  <c r="AT119"/>
  <c r="AU119"/>
  <c r="AW119"/>
  <c r="AX119"/>
  <c r="AY119"/>
  <c r="AZ119"/>
  <c r="BA119"/>
  <c r="BB119"/>
  <c r="BC119"/>
  <c r="BD119"/>
  <c r="BE119"/>
  <c r="Y120"/>
  <c r="Z120"/>
  <c r="AA120"/>
  <c r="AC120"/>
  <c r="AD120"/>
  <c r="AE120"/>
  <c r="AG120"/>
  <c r="AH120"/>
  <c r="AI120"/>
  <c r="AJ120"/>
  <c r="AK120"/>
  <c r="AL120"/>
  <c r="AM120"/>
  <c r="AN120"/>
  <c r="AO120"/>
  <c r="AP120"/>
  <c r="AQ120"/>
  <c r="AS120"/>
  <c r="AT120"/>
  <c r="AU120"/>
  <c r="AW120"/>
  <c r="AX120"/>
  <c r="AY120"/>
  <c r="AZ120"/>
  <c r="BA120"/>
  <c r="BB120"/>
  <c r="BC120"/>
  <c r="BD120"/>
  <c r="BE120"/>
  <c r="Y121"/>
  <c r="Z121"/>
  <c r="AA121"/>
  <c r="AC121"/>
  <c r="AD121"/>
  <c r="AE121"/>
  <c r="AG121"/>
  <c r="AH121"/>
  <c r="AI121"/>
  <c r="AJ121"/>
  <c r="AK121"/>
  <c r="AL121"/>
  <c r="AM121"/>
  <c r="AN121"/>
  <c r="AO121"/>
  <c r="AP121"/>
  <c r="AQ121"/>
  <c r="AS121"/>
  <c r="AT121"/>
  <c r="AU121"/>
  <c r="AW121"/>
  <c r="AX121"/>
  <c r="AY121"/>
  <c r="AZ121"/>
  <c r="BA121"/>
  <c r="BB121"/>
  <c r="BC121"/>
  <c r="BD121"/>
  <c r="BE121"/>
  <c r="Y122"/>
  <c r="Z122"/>
  <c r="AA122"/>
  <c r="AC122"/>
  <c r="AD122"/>
  <c r="AE122"/>
  <c r="AG122"/>
  <c r="AH122"/>
  <c r="AI122"/>
  <c r="AJ122"/>
  <c r="AK122"/>
  <c r="AL122"/>
  <c r="AM122"/>
  <c r="AN122"/>
  <c r="AO122"/>
  <c r="AP122"/>
  <c r="AQ122"/>
  <c r="AS122"/>
  <c r="AT122"/>
  <c r="AU122"/>
  <c r="AW122"/>
  <c r="AX122"/>
  <c r="AY122"/>
  <c r="AZ122"/>
  <c r="BA122"/>
  <c r="BB122"/>
  <c r="BC122"/>
  <c r="BD122"/>
  <c r="BE122"/>
  <c r="Y123"/>
  <c r="Z123"/>
  <c r="AA123"/>
  <c r="AC123"/>
  <c r="AD123"/>
  <c r="AE123"/>
  <c r="AG123"/>
  <c r="AH123"/>
  <c r="AI123"/>
  <c r="AJ123"/>
  <c r="AK123"/>
  <c r="AL123"/>
  <c r="AM123"/>
  <c r="AN123"/>
  <c r="AO123"/>
  <c r="AP123"/>
  <c r="AQ123"/>
  <c r="AS123"/>
  <c r="AT123"/>
  <c r="AU123"/>
  <c r="AW123"/>
  <c r="AX123"/>
  <c r="AY123"/>
  <c r="AZ123"/>
  <c r="BA123"/>
  <c r="BB123"/>
  <c r="BC123"/>
  <c r="BD123"/>
  <c r="BE123"/>
  <c r="Y124"/>
  <c r="Z124"/>
  <c r="AA124"/>
  <c r="AC124"/>
  <c r="AD124"/>
  <c r="AE124"/>
  <c r="AG124"/>
  <c r="AH124"/>
  <c r="AI124"/>
  <c r="AJ124"/>
  <c r="AK124"/>
  <c r="AL124"/>
  <c r="AM124"/>
  <c r="AN124"/>
  <c r="AO124"/>
  <c r="AP124"/>
  <c r="AQ124"/>
  <c r="AS124"/>
  <c r="AT124"/>
  <c r="AU124"/>
  <c r="AW124"/>
  <c r="AX124"/>
  <c r="AY124"/>
  <c r="AZ124"/>
  <c r="BA124"/>
  <c r="BB124"/>
  <c r="BC124"/>
  <c r="BD124"/>
  <c r="BE124"/>
  <c r="Y125"/>
  <c r="Z125"/>
  <c r="AA125"/>
  <c r="AC125"/>
  <c r="AD125"/>
  <c r="AE125"/>
  <c r="AG125"/>
  <c r="AH125"/>
  <c r="AI125"/>
  <c r="AJ125"/>
  <c r="AK125"/>
  <c r="AL125"/>
  <c r="AM125"/>
  <c r="AN125"/>
  <c r="AO125"/>
  <c r="AP125"/>
  <c r="AQ125"/>
  <c r="AS125"/>
  <c r="AT125"/>
  <c r="AU125"/>
  <c r="AW125"/>
  <c r="AX125"/>
  <c r="AY125"/>
  <c r="AZ125"/>
  <c r="BA125"/>
  <c r="BB125"/>
  <c r="BC125"/>
  <c r="BD125"/>
  <c r="BE125"/>
  <c r="Y126"/>
  <c r="Z126"/>
  <c r="AA126"/>
  <c r="AC126"/>
  <c r="AD126"/>
  <c r="AE126"/>
  <c r="AG126"/>
  <c r="AH126"/>
  <c r="AI126"/>
  <c r="AJ126"/>
  <c r="AK126"/>
  <c r="AL126"/>
  <c r="AM126"/>
  <c r="AN126"/>
  <c r="AO126"/>
  <c r="AP126"/>
  <c r="AQ126"/>
  <c r="AS126"/>
  <c r="AT126"/>
  <c r="AU126"/>
  <c r="AW126"/>
  <c r="AX126"/>
  <c r="AY126"/>
  <c r="AZ126"/>
  <c r="BA126"/>
  <c r="BB126"/>
  <c r="BC126"/>
  <c r="BD126"/>
  <c r="BE126"/>
  <c r="Y127"/>
  <c r="Z127"/>
  <c r="AA127"/>
  <c r="AC127"/>
  <c r="AD127"/>
  <c r="AE127"/>
  <c r="AG127"/>
  <c r="AH127"/>
  <c r="AI127"/>
  <c r="AJ127"/>
  <c r="AK127"/>
  <c r="AL127"/>
  <c r="AM127"/>
  <c r="AN127"/>
  <c r="AO127"/>
  <c r="AP127"/>
  <c r="AQ127"/>
  <c r="AS127"/>
  <c r="AT127"/>
  <c r="AU127"/>
  <c r="AW127"/>
  <c r="AX127"/>
  <c r="AY127"/>
  <c r="AZ127"/>
  <c r="BA127"/>
  <c r="BB127"/>
  <c r="BC127"/>
  <c r="BD127"/>
  <c r="BE127"/>
  <c r="Y128"/>
  <c r="Z128"/>
  <c r="AA128"/>
  <c r="AC128"/>
  <c r="AD128"/>
  <c r="AE128"/>
  <c r="AG128"/>
  <c r="AH128"/>
  <c r="AI128"/>
  <c r="AJ128"/>
  <c r="AK128"/>
  <c r="AL128"/>
  <c r="AM128"/>
  <c r="AN128"/>
  <c r="AO128"/>
  <c r="AP128"/>
  <c r="AQ128"/>
  <c r="AS128"/>
  <c r="AT128"/>
  <c r="AU128"/>
  <c r="AW128"/>
  <c r="AX128"/>
  <c r="AY128"/>
  <c r="AZ128"/>
  <c r="BA128"/>
  <c r="BB128"/>
  <c r="BC128"/>
  <c r="BD128"/>
  <c r="BE128"/>
  <c r="Y129"/>
  <c r="Z129"/>
  <c r="AA129"/>
  <c r="AC129"/>
  <c r="AD129"/>
  <c r="AE129"/>
  <c r="AG129"/>
  <c r="AH129"/>
  <c r="AI129"/>
  <c r="AJ129"/>
  <c r="AK129"/>
  <c r="AL129"/>
  <c r="AM129"/>
  <c r="AN129"/>
  <c r="AO129"/>
  <c r="AP129"/>
  <c r="AQ129"/>
  <c r="AS129"/>
  <c r="AT129"/>
  <c r="AU129"/>
  <c r="AW129"/>
  <c r="AX129"/>
  <c r="AY129"/>
  <c r="AZ129"/>
  <c r="BA129"/>
  <c r="BB129"/>
  <c r="BC129"/>
  <c r="BD129"/>
  <c r="BE129"/>
  <c r="Y130"/>
  <c r="Z130"/>
  <c r="AA130"/>
  <c r="AC130"/>
  <c r="AD130"/>
  <c r="AE130"/>
  <c r="AG130"/>
  <c r="AH130"/>
  <c r="AI130"/>
  <c r="AJ130"/>
  <c r="AK130"/>
  <c r="AL130"/>
  <c r="AM130"/>
  <c r="AN130"/>
  <c r="AO130"/>
  <c r="AP130"/>
  <c r="AQ130"/>
  <c r="AS130"/>
  <c r="AT130"/>
  <c r="AU130"/>
  <c r="AW130"/>
  <c r="AX130"/>
  <c r="AY130"/>
  <c r="AZ130"/>
  <c r="BA130"/>
  <c r="BB130"/>
  <c r="BC130"/>
  <c r="BD130"/>
  <c r="BE130"/>
  <c r="Y131"/>
  <c r="Z131"/>
  <c r="AA131"/>
  <c r="AC131"/>
  <c r="AD131"/>
  <c r="AE131"/>
  <c r="AG131"/>
  <c r="AH131"/>
  <c r="AI131"/>
  <c r="AJ131"/>
  <c r="AK131"/>
  <c r="AL131"/>
  <c r="AM131"/>
  <c r="AN131"/>
  <c r="AO131"/>
  <c r="AP131"/>
  <c r="AQ131"/>
  <c r="AS131"/>
  <c r="AT131"/>
  <c r="AU131"/>
  <c r="AW131"/>
  <c r="AX131"/>
  <c r="AY131"/>
  <c r="AZ131"/>
  <c r="BA131"/>
  <c r="BB131"/>
  <c r="BC131"/>
  <c r="BD131"/>
  <c r="BE131"/>
  <c r="Y132"/>
  <c r="Z132"/>
  <c r="AA132"/>
  <c r="AC132"/>
  <c r="AD132"/>
  <c r="AE132"/>
  <c r="AG132"/>
  <c r="AH132"/>
  <c r="AI132"/>
  <c r="AJ132"/>
  <c r="AK132"/>
  <c r="AL132"/>
  <c r="AM132"/>
  <c r="AN132"/>
  <c r="AO132"/>
  <c r="AP132"/>
  <c r="AQ132"/>
  <c r="AS132"/>
  <c r="AT132"/>
  <c r="AU132"/>
  <c r="AW132"/>
  <c r="AX132"/>
  <c r="AY132"/>
  <c r="AZ132"/>
  <c r="BA132"/>
  <c r="BB132"/>
  <c r="BC132"/>
  <c r="BD132"/>
  <c r="BE132"/>
  <c r="Y133"/>
  <c r="Z133"/>
  <c r="AA133"/>
  <c r="AC133"/>
  <c r="AD133"/>
  <c r="AE133"/>
  <c r="AG133"/>
  <c r="AH133"/>
  <c r="AI133"/>
  <c r="AJ133"/>
  <c r="AK133"/>
  <c r="AL133"/>
  <c r="AM133"/>
  <c r="AN133"/>
  <c r="AO133"/>
  <c r="AP133"/>
  <c r="AQ133"/>
  <c r="AS133"/>
  <c r="AT133"/>
  <c r="AU133"/>
  <c r="AW133"/>
  <c r="AX133"/>
  <c r="AY133"/>
  <c r="AZ133"/>
  <c r="BA133"/>
  <c r="BB133"/>
  <c r="BC133"/>
  <c r="BD133"/>
  <c r="BE133"/>
  <c r="Y134"/>
  <c r="Z134"/>
  <c r="AA134"/>
  <c r="AC134"/>
  <c r="AD134"/>
  <c r="AE134"/>
  <c r="AG134"/>
  <c r="AH134"/>
  <c r="AI134"/>
  <c r="AJ134"/>
  <c r="AK134"/>
  <c r="AL134"/>
  <c r="AM134"/>
  <c r="AN134"/>
  <c r="AO134"/>
  <c r="AP134"/>
  <c r="AQ134"/>
  <c r="AS134"/>
  <c r="AT134"/>
  <c r="AU134"/>
  <c r="AW134"/>
  <c r="AX134"/>
  <c r="AY134"/>
  <c r="AZ134"/>
  <c r="BA134"/>
  <c r="BB134"/>
  <c r="BC134"/>
  <c r="BD134"/>
  <c r="BE134"/>
  <c r="Y135"/>
  <c r="Z135"/>
  <c r="AA135"/>
  <c r="AC135"/>
  <c r="AD135"/>
  <c r="AE135"/>
  <c r="AG135"/>
  <c r="AH135"/>
  <c r="AI135"/>
  <c r="AJ135"/>
  <c r="AK135"/>
  <c r="AL135"/>
  <c r="AM135"/>
  <c r="AN135"/>
  <c r="AO135"/>
  <c r="AP135"/>
  <c r="AQ135"/>
  <c r="AS135"/>
  <c r="AT135"/>
  <c r="AU135"/>
  <c r="AW135"/>
  <c r="AX135"/>
  <c r="AY135"/>
  <c r="AZ135"/>
  <c r="BA135"/>
  <c r="BB135"/>
  <c r="BC135"/>
  <c r="BD135"/>
  <c r="BE135"/>
  <c r="Y136"/>
  <c r="Z136"/>
  <c r="AA136"/>
  <c r="AC136"/>
  <c r="AD136"/>
  <c r="AE136"/>
  <c r="AG136"/>
  <c r="AH136"/>
  <c r="AI136"/>
  <c r="AJ136"/>
  <c r="AK136"/>
  <c r="AL136"/>
  <c r="AM136"/>
  <c r="AN136"/>
  <c r="AO136"/>
  <c r="AP136"/>
  <c r="AQ136"/>
  <c r="AS136"/>
  <c r="AT136"/>
  <c r="AU136"/>
  <c r="AW136"/>
  <c r="AX136"/>
  <c r="AY136"/>
  <c r="AZ136"/>
  <c r="BA136"/>
  <c r="BB136"/>
  <c r="BC136"/>
  <c r="BD136"/>
  <c r="BE136"/>
  <c r="Y137"/>
  <c r="Z137"/>
  <c r="AA137"/>
  <c r="AC137"/>
  <c r="AD137"/>
  <c r="AE137"/>
  <c r="AG137"/>
  <c r="AH137"/>
  <c r="AI137"/>
  <c r="AJ137"/>
  <c r="AK137"/>
  <c r="AL137"/>
  <c r="AM137"/>
  <c r="AN137"/>
  <c r="AO137"/>
  <c r="AP137"/>
  <c r="AQ137"/>
  <c r="AS137"/>
  <c r="AT137"/>
  <c r="AU137"/>
  <c r="AW137"/>
  <c r="AX137"/>
  <c r="AY137"/>
  <c r="AZ137"/>
  <c r="BA137"/>
  <c r="BB137"/>
  <c r="BC137"/>
  <c r="BD137"/>
  <c r="BE137"/>
  <c r="Y138"/>
  <c r="Z138"/>
  <c r="AA138"/>
  <c r="AC138"/>
  <c r="AD138"/>
  <c r="AE138"/>
  <c r="AG138"/>
  <c r="AH138"/>
  <c r="AI138"/>
  <c r="AJ138"/>
  <c r="AK138"/>
  <c r="AL138"/>
  <c r="AM138"/>
  <c r="AN138"/>
  <c r="AO138"/>
  <c r="AP138"/>
  <c r="AQ138"/>
  <c r="AS138"/>
  <c r="AT138"/>
  <c r="AU138"/>
  <c r="AW138"/>
  <c r="AX138"/>
  <c r="AY138"/>
  <c r="AZ138"/>
  <c r="BA138"/>
  <c r="BB138"/>
  <c r="BC138"/>
  <c r="BD138"/>
  <c r="BE138"/>
  <c r="Y139"/>
  <c r="Z139"/>
  <c r="AA139"/>
  <c r="AC139"/>
  <c r="AD139"/>
  <c r="AE139"/>
  <c r="AG139"/>
  <c r="AH139"/>
  <c r="AI139"/>
  <c r="AJ139"/>
  <c r="AK139"/>
  <c r="AL139"/>
  <c r="AM139"/>
  <c r="AN139"/>
  <c r="AO139"/>
  <c r="AP139"/>
  <c r="AQ139"/>
  <c r="AS139"/>
  <c r="AT139"/>
  <c r="AU139"/>
  <c r="AW139"/>
  <c r="AX139"/>
  <c r="AY139"/>
  <c r="AZ139"/>
  <c r="BA139"/>
  <c r="BB139"/>
  <c r="BC139"/>
  <c r="BD139"/>
  <c r="BE139"/>
  <c r="Y140"/>
  <c r="Z140"/>
  <c r="AA140"/>
  <c r="AC140"/>
  <c r="AD140"/>
  <c r="AE140"/>
  <c r="AG140"/>
  <c r="AH140"/>
  <c r="AI140"/>
  <c r="AJ140"/>
  <c r="AK140"/>
  <c r="AL140"/>
  <c r="AM140"/>
  <c r="AN140"/>
  <c r="AO140"/>
  <c r="AP140"/>
  <c r="AQ140"/>
  <c r="AS140"/>
  <c r="AT140"/>
  <c r="AU140"/>
  <c r="AW140"/>
  <c r="AX140"/>
  <c r="AY140"/>
  <c r="AZ140"/>
  <c r="BA140"/>
  <c r="BB140"/>
  <c r="BC140"/>
  <c r="BD140"/>
  <c r="BE140"/>
  <c r="Y141"/>
  <c r="Z141"/>
  <c r="AA141"/>
  <c r="AC141"/>
  <c r="AD141"/>
  <c r="AE141"/>
  <c r="AG141"/>
  <c r="AH141"/>
  <c r="AI141"/>
  <c r="AJ141"/>
  <c r="AK141"/>
  <c r="AL141"/>
  <c r="AM141"/>
  <c r="AN141"/>
  <c r="AO141"/>
  <c r="AP141"/>
  <c r="AQ141"/>
  <c r="AS141"/>
  <c r="AT141"/>
  <c r="AU141"/>
  <c r="AW141"/>
  <c r="AX141"/>
  <c r="AY141"/>
  <c r="AZ141"/>
  <c r="BA141"/>
  <c r="BB141"/>
  <c r="BC141"/>
  <c r="BD141"/>
  <c r="BE141"/>
  <c r="Y142"/>
  <c r="Z142"/>
  <c r="AA142"/>
  <c r="AC142"/>
  <c r="AD142"/>
  <c r="AE142"/>
  <c r="AG142"/>
  <c r="AH142"/>
  <c r="AI142"/>
  <c r="AJ142"/>
  <c r="AK142"/>
  <c r="AL142"/>
  <c r="AM142"/>
  <c r="AN142"/>
  <c r="AO142"/>
  <c r="AP142"/>
  <c r="AQ142"/>
  <c r="AS142"/>
  <c r="AT142"/>
  <c r="AU142"/>
  <c r="AW142"/>
  <c r="AX142"/>
  <c r="AY142"/>
  <c r="AZ142"/>
  <c r="BA142"/>
  <c r="BB142"/>
  <c r="BC142"/>
  <c r="BD142"/>
  <c r="BE142"/>
  <c r="Y143"/>
  <c r="Z143"/>
  <c r="AA143"/>
  <c r="AC143"/>
  <c r="AD143"/>
  <c r="AE143"/>
  <c r="AG143"/>
  <c r="AH143"/>
  <c r="AI143"/>
  <c r="AJ143"/>
  <c r="AK143"/>
  <c r="AL143"/>
  <c r="AM143"/>
  <c r="AN143"/>
  <c r="AO143"/>
  <c r="AP143"/>
  <c r="AQ143"/>
  <c r="AS143"/>
  <c r="AT143"/>
  <c r="AU143"/>
  <c r="AW143"/>
  <c r="AX143"/>
  <c r="AY143"/>
  <c r="AZ143"/>
  <c r="BA143"/>
  <c r="BB143"/>
  <c r="BC143"/>
  <c r="BD143"/>
  <c r="BE143"/>
  <c r="Y144"/>
  <c r="Z144"/>
  <c r="AA144"/>
  <c r="AC144"/>
  <c r="AD144"/>
  <c r="AE144"/>
  <c r="AG144"/>
  <c r="AH144"/>
  <c r="AI144"/>
  <c r="AJ144"/>
  <c r="AK144"/>
  <c r="AL144"/>
  <c r="AM144"/>
  <c r="AN144"/>
  <c r="AO144"/>
  <c r="AP144"/>
  <c r="AQ144"/>
  <c r="AS144"/>
  <c r="AT144"/>
  <c r="AU144"/>
  <c r="AW144"/>
  <c r="AX144"/>
  <c r="AY144"/>
  <c r="AZ144"/>
  <c r="BA144"/>
  <c r="BB144"/>
  <c r="BC144"/>
  <c r="BD144"/>
  <c r="BE144"/>
  <c r="Y145"/>
  <c r="Z145"/>
  <c r="AA145"/>
  <c r="AC145"/>
  <c r="AD145"/>
  <c r="AE145"/>
  <c r="AG145"/>
  <c r="AH145"/>
  <c r="AI145"/>
  <c r="AJ145"/>
  <c r="AK145"/>
  <c r="AL145"/>
  <c r="AM145"/>
  <c r="AN145"/>
  <c r="AO145"/>
  <c r="AP145"/>
  <c r="AQ145"/>
  <c r="AS145"/>
  <c r="AT145"/>
  <c r="AU145"/>
  <c r="AW145"/>
  <c r="AX145"/>
  <c r="AY145"/>
  <c r="AZ145"/>
  <c r="BA145"/>
  <c r="BB145"/>
  <c r="BC145"/>
  <c r="BD145"/>
  <c r="BE145"/>
  <c r="Y146"/>
  <c r="Z146"/>
  <c r="AA146"/>
  <c r="AC146"/>
  <c r="AD146"/>
  <c r="AE146"/>
  <c r="AG146"/>
  <c r="AH146"/>
  <c r="AI146"/>
  <c r="AJ146"/>
  <c r="AK146"/>
  <c r="AL146"/>
  <c r="AM146"/>
  <c r="AN146"/>
  <c r="AO146"/>
  <c r="AP146"/>
  <c r="AQ146"/>
  <c r="AS146"/>
  <c r="AT146"/>
  <c r="AU146"/>
  <c r="AW146"/>
  <c r="AX146"/>
  <c r="AY146"/>
  <c r="AZ146"/>
  <c r="BA146"/>
  <c r="BB146"/>
  <c r="BC146"/>
  <c r="BD146"/>
  <c r="BE146"/>
  <c r="Y147"/>
  <c r="Z147"/>
  <c r="AA147"/>
  <c r="AC147"/>
  <c r="AD147"/>
  <c r="AE147"/>
  <c r="AG147"/>
  <c r="AH147"/>
  <c r="AI147"/>
  <c r="AJ147"/>
  <c r="AK147"/>
  <c r="AL147"/>
  <c r="AM147"/>
  <c r="AN147"/>
  <c r="AO147"/>
  <c r="AP147"/>
  <c r="AQ147"/>
  <c r="AS147"/>
  <c r="AT147"/>
  <c r="AU147"/>
  <c r="AW147"/>
  <c r="AX147"/>
  <c r="AY147"/>
  <c r="AZ147"/>
  <c r="BA147"/>
  <c r="BB147"/>
  <c r="BC147"/>
  <c r="BD147"/>
  <c r="BE147"/>
  <c r="Y148"/>
  <c r="Z148"/>
  <c r="AA148"/>
  <c r="AC148"/>
  <c r="AD148"/>
  <c r="AE148"/>
  <c r="AG148"/>
  <c r="AH148"/>
  <c r="AI148"/>
  <c r="AJ148"/>
  <c r="AK148"/>
  <c r="AL148"/>
  <c r="AM148"/>
  <c r="AN148"/>
  <c r="AO148"/>
  <c r="AP148"/>
  <c r="AQ148"/>
  <c r="AS148"/>
  <c r="AT148"/>
  <c r="AU148"/>
  <c r="AW148"/>
  <c r="AX148"/>
  <c r="AY148"/>
  <c r="AZ148"/>
  <c r="BA148"/>
  <c r="BB148"/>
  <c r="BC148"/>
  <c r="BD148"/>
  <c r="BE148"/>
  <c r="Y149"/>
  <c r="Z149"/>
  <c r="AA149"/>
  <c r="AC149"/>
  <c r="AD149"/>
  <c r="AE149"/>
  <c r="AG149"/>
  <c r="AH149"/>
  <c r="AI149"/>
  <c r="AJ149"/>
  <c r="AK149"/>
  <c r="AL149"/>
  <c r="AM149"/>
  <c r="AN149"/>
  <c r="AO149"/>
  <c r="AP149"/>
  <c r="AQ149"/>
  <c r="AS149"/>
  <c r="AT149"/>
  <c r="AU149"/>
  <c r="AW149"/>
  <c r="AX149"/>
  <c r="AY149"/>
  <c r="AZ149"/>
  <c r="BA149"/>
  <c r="BB149"/>
  <c r="BC149"/>
  <c r="BD149"/>
  <c r="BE149"/>
  <c r="Y150"/>
  <c r="Z150"/>
  <c r="AA150"/>
  <c r="AC150"/>
  <c r="AD150"/>
  <c r="AE150"/>
  <c r="AG150"/>
  <c r="AH150"/>
  <c r="AI150"/>
  <c r="AJ150"/>
  <c r="AK150"/>
  <c r="AL150"/>
  <c r="AM150"/>
  <c r="AN150"/>
  <c r="AO150"/>
  <c r="AP150"/>
  <c r="AQ150"/>
  <c r="AS150"/>
  <c r="AT150"/>
  <c r="AU150"/>
  <c r="AW150"/>
  <c r="AX150"/>
  <c r="AY150"/>
  <c r="AZ150"/>
  <c r="BA150"/>
  <c r="BB150"/>
  <c r="BC150"/>
  <c r="BD150"/>
  <c r="BE150"/>
  <c r="Y151"/>
  <c r="Z151"/>
  <c r="AA151"/>
  <c r="AC151"/>
  <c r="AD151"/>
  <c r="AE151"/>
  <c r="AG151"/>
  <c r="AH151"/>
  <c r="AI151"/>
  <c r="AJ151"/>
  <c r="AK151"/>
  <c r="AL151"/>
  <c r="AM151"/>
  <c r="AN151"/>
  <c r="AO151"/>
  <c r="AP151"/>
  <c r="AQ151"/>
  <c r="AS151"/>
  <c r="AT151"/>
  <c r="AU151"/>
  <c r="AW151"/>
  <c r="AX151"/>
  <c r="AY151"/>
  <c r="AZ151"/>
  <c r="BA151"/>
  <c r="BB151"/>
  <c r="BC151"/>
  <c r="BD151"/>
  <c r="BE151"/>
  <c r="Y152"/>
  <c r="Z152"/>
  <c r="AA152"/>
  <c r="AC152"/>
  <c r="AD152"/>
  <c r="AE152"/>
  <c r="AG152"/>
  <c r="AH152"/>
  <c r="AI152"/>
  <c r="AJ152"/>
  <c r="AK152"/>
  <c r="AL152"/>
  <c r="AM152"/>
  <c r="AN152"/>
  <c r="AO152"/>
  <c r="AP152"/>
  <c r="AQ152"/>
  <c r="AS152"/>
  <c r="AT152"/>
  <c r="AU152"/>
  <c r="AW152"/>
  <c r="AX152"/>
  <c r="AY152"/>
  <c r="AZ152"/>
  <c r="BA152"/>
  <c r="BB152"/>
  <c r="BC152"/>
  <c r="BD152"/>
  <c r="BE152"/>
  <c r="Y153"/>
  <c r="Z153"/>
  <c r="AA153"/>
  <c r="AC153"/>
  <c r="AD153"/>
  <c r="AE153"/>
  <c r="AG153"/>
  <c r="AH153"/>
  <c r="AI153"/>
  <c r="AJ153"/>
  <c r="AK153"/>
  <c r="AL153"/>
  <c r="AM153"/>
  <c r="AN153"/>
  <c r="AO153"/>
  <c r="AP153"/>
  <c r="AQ153"/>
  <c r="AS153"/>
  <c r="AT153"/>
  <c r="AU153"/>
  <c r="AW153"/>
  <c r="AX153"/>
  <c r="AY153"/>
  <c r="AZ153"/>
  <c r="BA153"/>
  <c r="BB153"/>
  <c r="BC153"/>
  <c r="BD153"/>
  <c r="BE153"/>
  <c r="Y154"/>
  <c r="Z154"/>
  <c r="AA154"/>
  <c r="AC154"/>
  <c r="AD154"/>
  <c r="AE154"/>
  <c r="AG154"/>
  <c r="AH154"/>
  <c r="AI154"/>
  <c r="AJ154"/>
  <c r="AK154"/>
  <c r="AL154"/>
  <c r="AM154"/>
  <c r="AN154"/>
  <c r="AO154"/>
  <c r="AP154"/>
  <c r="AQ154"/>
  <c r="AS154"/>
  <c r="AT154"/>
  <c r="AU154"/>
  <c r="AW154"/>
  <c r="AX154"/>
  <c r="AY154"/>
  <c r="AZ154"/>
  <c r="BA154"/>
  <c r="BB154"/>
  <c r="BC154"/>
  <c r="BD154"/>
  <c r="BE154"/>
  <c r="Y155"/>
  <c r="Z155"/>
  <c r="AA155"/>
  <c r="AC155"/>
  <c r="AD155"/>
  <c r="AE155"/>
  <c r="AG155"/>
  <c r="AH155"/>
  <c r="AI155"/>
  <c r="AJ155"/>
  <c r="AK155"/>
  <c r="AL155"/>
  <c r="AM155"/>
  <c r="AN155"/>
  <c r="AO155"/>
  <c r="AP155"/>
  <c r="AQ155"/>
  <c r="AS155"/>
  <c r="AT155"/>
  <c r="AU155"/>
  <c r="AW155"/>
  <c r="AX155"/>
  <c r="AY155"/>
  <c r="AZ155"/>
  <c r="BA155"/>
  <c r="BB155"/>
  <c r="BC155"/>
  <c r="BD155"/>
  <c r="BE155"/>
  <c r="Y156"/>
  <c r="Z156"/>
  <c r="AA156"/>
  <c r="AC156"/>
  <c r="AD156"/>
  <c r="AE156"/>
  <c r="AG156"/>
  <c r="AH156"/>
  <c r="AI156"/>
  <c r="AJ156"/>
  <c r="AK156"/>
  <c r="AL156"/>
  <c r="AM156"/>
  <c r="AN156"/>
  <c r="AO156"/>
  <c r="AP156"/>
  <c r="AQ156"/>
  <c r="AS156"/>
  <c r="AT156"/>
  <c r="AU156"/>
  <c r="AW156"/>
  <c r="AX156"/>
  <c r="AY156"/>
  <c r="AZ156"/>
  <c r="BA156"/>
  <c r="BB156"/>
  <c r="BC156"/>
  <c r="BD156"/>
  <c r="BE156"/>
  <c r="Y157"/>
  <c r="Z157"/>
  <c r="AA157"/>
  <c r="AC157"/>
  <c r="AD157"/>
  <c r="AE157"/>
  <c r="AG157"/>
  <c r="AH157"/>
  <c r="AI157"/>
  <c r="AJ157"/>
  <c r="AK157"/>
  <c r="AL157"/>
  <c r="AM157"/>
  <c r="AN157"/>
  <c r="AO157"/>
  <c r="AP157"/>
  <c r="AQ157"/>
  <c r="AS157"/>
  <c r="AT157"/>
  <c r="AU157"/>
  <c r="AW157"/>
  <c r="AX157"/>
  <c r="AY157"/>
  <c r="AZ157"/>
  <c r="BA157"/>
  <c r="BB157"/>
  <c r="BC157"/>
  <c r="BD157"/>
  <c r="BE157"/>
  <c r="Y158"/>
  <c r="Z158"/>
  <c r="AA158"/>
  <c r="AC158"/>
  <c r="AD158"/>
  <c r="AE158"/>
  <c r="AG158"/>
  <c r="AH158"/>
  <c r="AI158"/>
  <c r="AJ158"/>
  <c r="AK158"/>
  <c r="AL158"/>
  <c r="AM158"/>
  <c r="AN158"/>
  <c r="AO158"/>
  <c r="AP158"/>
  <c r="AQ158"/>
  <c r="AS158"/>
  <c r="AT158"/>
  <c r="AU158"/>
  <c r="AW158"/>
  <c r="AX158"/>
  <c r="AY158"/>
  <c r="AZ158"/>
  <c r="BA158"/>
  <c r="BB158"/>
  <c r="BC158"/>
  <c r="BD158"/>
  <c r="BE158"/>
  <c r="Y159"/>
  <c r="Z159"/>
  <c r="AA159"/>
  <c r="AC159"/>
  <c r="AD159"/>
  <c r="AE159"/>
  <c r="AG159"/>
  <c r="AH159"/>
  <c r="AI159"/>
  <c r="AJ159"/>
  <c r="AK159"/>
  <c r="AL159"/>
  <c r="AM159"/>
  <c r="AN159"/>
  <c r="AO159"/>
  <c r="AP159"/>
  <c r="AQ159"/>
  <c r="AS159"/>
  <c r="AT159"/>
  <c r="AU159"/>
  <c r="AW159"/>
  <c r="AX159"/>
  <c r="AY159"/>
  <c r="AZ159"/>
  <c r="BA159"/>
  <c r="BB159"/>
  <c r="BC159"/>
  <c r="BD159"/>
  <c r="BE159"/>
  <c r="Y160"/>
  <c r="Z160"/>
  <c r="AA160"/>
  <c r="AC160"/>
  <c r="AD160"/>
  <c r="AE160"/>
  <c r="AG160"/>
  <c r="AH160"/>
  <c r="AI160"/>
  <c r="AJ160"/>
  <c r="AK160"/>
  <c r="AL160"/>
  <c r="AM160"/>
  <c r="AN160"/>
  <c r="AO160"/>
  <c r="AP160"/>
  <c r="AQ160"/>
  <c r="AS160"/>
  <c r="AT160"/>
  <c r="AU160"/>
  <c r="AW160"/>
  <c r="AX160"/>
  <c r="AY160"/>
  <c r="AZ160"/>
  <c r="BA160"/>
  <c r="BB160"/>
  <c r="BC160"/>
  <c r="BD160"/>
  <c r="BE160"/>
  <c r="Y161"/>
  <c r="Z161"/>
  <c r="AA161"/>
  <c r="AC161"/>
  <c r="AD161"/>
  <c r="AE161"/>
  <c r="AG161"/>
  <c r="AH161"/>
  <c r="AI161"/>
  <c r="AJ161"/>
  <c r="AK161"/>
  <c r="AL161"/>
  <c r="AM161"/>
  <c r="AN161"/>
  <c r="AO161"/>
  <c r="AP161"/>
  <c r="AQ161"/>
  <c r="AS161"/>
  <c r="AT161"/>
  <c r="AU161"/>
  <c r="AW161"/>
  <c r="AX161"/>
  <c r="AY161"/>
  <c r="AZ161"/>
  <c r="BA161"/>
  <c r="BB161"/>
  <c r="BC161"/>
  <c r="BD161"/>
  <c r="BE161"/>
  <c r="Y162"/>
  <c r="Z162"/>
  <c r="AA162"/>
  <c r="AC162"/>
  <c r="AD162"/>
  <c r="AE162"/>
  <c r="AG162"/>
  <c r="AH162"/>
  <c r="AI162"/>
  <c r="AJ162"/>
  <c r="AK162"/>
  <c r="AL162"/>
  <c r="AM162"/>
  <c r="AN162"/>
  <c r="AO162"/>
  <c r="AP162"/>
  <c r="AQ162"/>
  <c r="AS162"/>
  <c r="AT162"/>
  <c r="AU162"/>
  <c r="AW162"/>
  <c r="AX162"/>
  <c r="AY162"/>
  <c r="AZ162"/>
  <c r="BA162"/>
  <c r="BB162"/>
  <c r="BC162"/>
  <c r="BD162"/>
  <c r="BE162"/>
  <c r="Y163"/>
  <c r="Z163"/>
  <c r="AA163"/>
  <c r="AC163"/>
  <c r="AD163"/>
  <c r="AE163"/>
  <c r="AG163"/>
  <c r="AH163"/>
  <c r="AI163"/>
  <c r="AJ163"/>
  <c r="AK163"/>
  <c r="AL163"/>
  <c r="AM163"/>
  <c r="AN163"/>
  <c r="AO163"/>
  <c r="AP163"/>
  <c r="AQ163"/>
  <c r="AS163"/>
  <c r="AT163"/>
  <c r="AU163"/>
  <c r="AW163"/>
  <c r="AX163"/>
  <c r="AY163"/>
  <c r="AZ163"/>
  <c r="BA163"/>
  <c r="BB163"/>
  <c r="BC163"/>
  <c r="BD163"/>
  <c r="BE163"/>
  <c r="Y164"/>
  <c r="Z164"/>
  <c r="AA164"/>
  <c r="AC164"/>
  <c r="AD164"/>
  <c r="AE164"/>
  <c r="AG164"/>
  <c r="AH164"/>
  <c r="AI164"/>
  <c r="AJ164"/>
  <c r="AK164"/>
  <c r="AL164"/>
  <c r="AM164"/>
  <c r="AN164"/>
  <c r="AO164"/>
  <c r="AP164"/>
  <c r="AQ164"/>
  <c r="AS164"/>
  <c r="AT164"/>
  <c r="AU164"/>
  <c r="AW164"/>
  <c r="AX164"/>
  <c r="AY164"/>
  <c r="AZ164"/>
  <c r="BA164"/>
  <c r="BB164"/>
  <c r="BC164"/>
  <c r="BD164"/>
  <c r="BE164"/>
  <c r="Y165"/>
  <c r="Z165"/>
  <c r="AA165"/>
  <c r="AC165"/>
  <c r="AD165"/>
  <c r="AE165"/>
  <c r="AG165"/>
  <c r="AH165"/>
  <c r="AI165"/>
  <c r="AJ165"/>
  <c r="AK165"/>
  <c r="AL165"/>
  <c r="AM165"/>
  <c r="AN165"/>
  <c r="AO165"/>
  <c r="AP165"/>
  <c r="AQ165"/>
  <c r="AS165"/>
  <c r="AT165"/>
  <c r="AU165"/>
  <c r="AW165"/>
  <c r="AX165"/>
  <c r="AY165"/>
  <c r="AZ165"/>
  <c r="BA165"/>
  <c r="BB165"/>
  <c r="BC165"/>
  <c r="BD165"/>
  <c r="BE165"/>
  <c r="Y166"/>
  <c r="Z166"/>
  <c r="AA166"/>
  <c r="AC166"/>
  <c r="AD166"/>
  <c r="AE166"/>
  <c r="AG166"/>
  <c r="AH166"/>
  <c r="AI166"/>
  <c r="AJ166"/>
  <c r="AK166"/>
  <c r="AL166"/>
  <c r="AM166"/>
  <c r="AN166"/>
  <c r="AO166"/>
  <c r="AP166"/>
  <c r="AQ166"/>
  <c r="AS166"/>
  <c r="AT166"/>
  <c r="AU166"/>
  <c r="AW166"/>
  <c r="AX166"/>
  <c r="AY166"/>
  <c r="AZ166"/>
  <c r="BA166"/>
  <c r="BB166"/>
  <c r="BC166"/>
  <c r="BD166"/>
  <c r="BE166"/>
  <c r="Y167"/>
  <c r="Z167"/>
  <c r="AA167"/>
  <c r="AC167"/>
  <c r="AD167"/>
  <c r="AE167"/>
  <c r="AG167"/>
  <c r="AH167"/>
  <c r="AI167"/>
  <c r="AJ167"/>
  <c r="AK167"/>
  <c r="AL167"/>
  <c r="AM167"/>
  <c r="AN167"/>
  <c r="AO167"/>
  <c r="AP167"/>
  <c r="AQ167"/>
  <c r="AS167"/>
  <c r="AT167"/>
  <c r="AU167"/>
  <c r="AW167"/>
  <c r="AX167"/>
  <c r="AY167"/>
  <c r="AZ167"/>
  <c r="BA167"/>
  <c r="BB167"/>
  <c r="BC167"/>
  <c r="BD167"/>
  <c r="BE167"/>
  <c r="Y168"/>
  <c r="Z168"/>
  <c r="AA168"/>
  <c r="AC168"/>
  <c r="AD168"/>
  <c r="AE168"/>
  <c r="AG168"/>
  <c r="AH168"/>
  <c r="AI168"/>
  <c r="AJ168"/>
  <c r="AK168"/>
  <c r="AL168"/>
  <c r="AM168"/>
  <c r="AN168"/>
  <c r="AO168"/>
  <c r="AP168"/>
  <c r="AQ168"/>
  <c r="AS168"/>
  <c r="AT168"/>
  <c r="AU168"/>
  <c r="AW168"/>
  <c r="AX168"/>
  <c r="AY168"/>
  <c r="AZ168"/>
  <c r="BA168"/>
  <c r="BB168"/>
  <c r="BC168"/>
  <c r="BD168"/>
  <c r="BE168"/>
  <c r="Y169"/>
  <c r="Z169"/>
  <c r="AA169"/>
  <c r="AC169"/>
  <c r="AD169"/>
  <c r="AE169"/>
  <c r="AG169"/>
  <c r="AH169"/>
  <c r="AI169"/>
  <c r="AJ169"/>
  <c r="AK169"/>
  <c r="AL169"/>
  <c r="AM169"/>
  <c r="AN169"/>
  <c r="AO169"/>
  <c r="AP169"/>
  <c r="AQ169"/>
  <c r="AS169"/>
  <c r="AT169"/>
  <c r="AU169"/>
  <c r="AW169"/>
  <c r="AX169"/>
  <c r="AY169"/>
  <c r="AZ169"/>
  <c r="BA169"/>
  <c r="BB169"/>
  <c r="BC169"/>
  <c r="BD169"/>
  <c r="BE169"/>
  <c r="Y170"/>
  <c r="Z170"/>
  <c r="AA170"/>
  <c r="AC170"/>
  <c r="AD170"/>
  <c r="AE170"/>
  <c r="AG170"/>
  <c r="AH170"/>
  <c r="AI170"/>
  <c r="AJ170"/>
  <c r="AK170"/>
  <c r="AL170"/>
  <c r="AM170"/>
  <c r="AN170"/>
  <c r="AO170"/>
  <c r="AP170"/>
  <c r="AQ170"/>
  <c r="AS170"/>
  <c r="AT170"/>
  <c r="AU170"/>
  <c r="AW170"/>
  <c r="AX170"/>
  <c r="AY170"/>
  <c r="AZ170"/>
  <c r="BA170"/>
  <c r="BB170"/>
  <c r="BC170"/>
  <c r="BD170"/>
  <c r="BE170"/>
  <c r="Y171"/>
  <c r="Z171"/>
  <c r="AA171"/>
  <c r="AC171"/>
  <c r="AD171"/>
  <c r="AE171"/>
  <c r="AG171"/>
  <c r="AH171"/>
  <c r="AI171"/>
  <c r="AJ171"/>
  <c r="AK171"/>
  <c r="AL171"/>
  <c r="AM171"/>
  <c r="AN171"/>
  <c r="AO171"/>
  <c r="AP171"/>
  <c r="AQ171"/>
  <c r="AS171"/>
  <c r="AT171"/>
  <c r="AU171"/>
  <c r="AW171"/>
  <c r="AX171"/>
  <c r="AY171"/>
  <c r="AZ171"/>
  <c r="BA171"/>
  <c r="BB171"/>
  <c r="BC171"/>
  <c r="BD171"/>
  <c r="BE171"/>
  <c r="Y172"/>
  <c r="Z172"/>
  <c r="AA172"/>
  <c r="AC172"/>
  <c r="AD172"/>
  <c r="AE172"/>
  <c r="AG172"/>
  <c r="AH172"/>
  <c r="AI172"/>
  <c r="AJ172"/>
  <c r="AK172"/>
  <c r="AL172"/>
  <c r="AM172"/>
  <c r="AN172"/>
  <c r="AO172"/>
  <c r="AP172"/>
  <c r="AQ172"/>
  <c r="AS172"/>
  <c r="AT172"/>
  <c r="AU172"/>
  <c r="AW172"/>
  <c r="AX172"/>
  <c r="AY172"/>
  <c r="AZ172"/>
  <c r="BA172"/>
  <c r="BB172"/>
  <c r="BC172"/>
  <c r="BD172"/>
  <c r="BE172"/>
  <c r="Y173"/>
  <c r="Z173"/>
  <c r="AA173"/>
  <c r="AC173"/>
  <c r="AD173"/>
  <c r="AE173"/>
  <c r="AG173"/>
  <c r="AH173"/>
  <c r="AI173"/>
  <c r="AJ173"/>
  <c r="AK173"/>
  <c r="AL173"/>
  <c r="AM173"/>
  <c r="AN173"/>
  <c r="AO173"/>
  <c r="AP173"/>
  <c r="AQ173"/>
  <c r="AS173"/>
  <c r="AT173"/>
  <c r="AU173"/>
  <c r="AW173"/>
  <c r="AX173"/>
  <c r="AY173"/>
  <c r="AZ173"/>
  <c r="BA173"/>
  <c r="BB173"/>
  <c r="BC173"/>
  <c r="BD173"/>
  <c r="BE173"/>
  <c r="Y174"/>
  <c r="Z174"/>
  <c r="AA174"/>
  <c r="AC174"/>
  <c r="AD174"/>
  <c r="AE174"/>
  <c r="AG174"/>
  <c r="AH174"/>
  <c r="AI174"/>
  <c r="AJ174"/>
  <c r="AK174"/>
  <c r="AL174"/>
  <c r="AM174"/>
  <c r="AN174"/>
  <c r="AO174"/>
  <c r="AP174"/>
  <c r="AQ174"/>
  <c r="AS174"/>
  <c r="AT174"/>
  <c r="AU174"/>
  <c r="AW174"/>
  <c r="AX174"/>
  <c r="AY174"/>
  <c r="AZ174"/>
  <c r="BA174"/>
  <c r="BB174"/>
  <c r="BC174"/>
  <c r="BD174"/>
  <c r="BE174"/>
  <c r="Y175"/>
  <c r="Z175"/>
  <c r="AA175"/>
  <c r="AC175"/>
  <c r="AD175"/>
  <c r="AE175"/>
  <c r="AG175"/>
  <c r="AH175"/>
  <c r="AI175"/>
  <c r="AJ175"/>
  <c r="AK175"/>
  <c r="AL175"/>
  <c r="AM175"/>
  <c r="AN175"/>
  <c r="AO175"/>
  <c r="AP175"/>
  <c r="AQ175"/>
  <c r="AS175"/>
  <c r="AT175"/>
  <c r="AU175"/>
  <c r="AW175"/>
  <c r="AX175"/>
  <c r="AY175"/>
  <c r="AZ175"/>
  <c r="BA175"/>
  <c r="BB175"/>
  <c r="BC175"/>
  <c r="BD175"/>
  <c r="BE175"/>
  <c r="Y176"/>
  <c r="Z176"/>
  <c r="AA176"/>
  <c r="AC176"/>
  <c r="AD176"/>
  <c r="AE176"/>
  <c r="AG176"/>
  <c r="AH176"/>
  <c r="AI176"/>
  <c r="AJ176"/>
  <c r="AK176"/>
  <c r="AL176"/>
  <c r="AM176"/>
  <c r="AN176"/>
  <c r="AO176"/>
  <c r="AP176"/>
  <c r="AQ176"/>
  <c r="AS176"/>
  <c r="AT176"/>
  <c r="AU176"/>
  <c r="AW176"/>
  <c r="AX176"/>
  <c r="AY176"/>
  <c r="AZ176"/>
  <c r="BA176"/>
  <c r="BB176"/>
  <c r="BC176"/>
  <c r="BD176"/>
  <c r="BE176"/>
  <c r="Y177"/>
  <c r="Z177"/>
  <c r="AA177"/>
  <c r="AC177"/>
  <c r="AD177"/>
  <c r="AE177"/>
  <c r="AG177"/>
  <c r="AH177"/>
  <c r="AI177"/>
  <c r="AJ177"/>
  <c r="AK177"/>
  <c r="AL177"/>
  <c r="AM177"/>
  <c r="AN177"/>
  <c r="AO177"/>
  <c r="AP177"/>
  <c r="AQ177"/>
  <c r="AS177"/>
  <c r="AT177"/>
  <c r="AU177"/>
  <c r="AW177"/>
  <c r="AX177"/>
  <c r="AY177"/>
  <c r="AZ177"/>
  <c r="BA177"/>
  <c r="BB177"/>
  <c r="BC177"/>
  <c r="BD177"/>
  <c r="BE177"/>
  <c r="Y178"/>
  <c r="Z178"/>
  <c r="AA178"/>
  <c r="AC178"/>
  <c r="AD178"/>
  <c r="AE178"/>
  <c r="AG178"/>
  <c r="AH178"/>
  <c r="AI178"/>
  <c r="AJ178"/>
  <c r="AK178"/>
  <c r="AL178"/>
  <c r="AM178"/>
  <c r="AN178"/>
  <c r="AO178"/>
  <c r="AP178"/>
  <c r="AQ178"/>
  <c r="AS178"/>
  <c r="AT178"/>
  <c r="AU178"/>
  <c r="AW178"/>
  <c r="AX178"/>
  <c r="AY178"/>
  <c r="AZ178"/>
  <c r="BA178"/>
  <c r="BB178"/>
  <c r="BC178"/>
  <c r="BD178"/>
  <c r="BE178"/>
  <c r="Y179"/>
  <c r="Z179"/>
  <c r="AA179"/>
  <c r="AC179"/>
  <c r="AD179"/>
  <c r="AE179"/>
  <c r="AG179"/>
  <c r="AH179"/>
  <c r="AI179"/>
  <c r="AJ179"/>
  <c r="AK179"/>
  <c r="AL179"/>
  <c r="AM179"/>
  <c r="AN179"/>
  <c r="AO179"/>
  <c r="AP179"/>
  <c r="AQ179"/>
  <c r="AS179"/>
  <c r="AT179"/>
  <c r="AU179"/>
  <c r="AW179"/>
  <c r="AX179"/>
  <c r="AY179"/>
  <c r="AZ179"/>
  <c r="BA179"/>
  <c r="BB179"/>
  <c r="BC179"/>
  <c r="BD179"/>
  <c r="BE179"/>
  <c r="Y180"/>
  <c r="Z180"/>
  <c r="AA180"/>
  <c r="AC180"/>
  <c r="AD180"/>
  <c r="AE180"/>
  <c r="AG180"/>
  <c r="AH180"/>
  <c r="AI180"/>
  <c r="AJ180"/>
  <c r="AK180"/>
  <c r="AL180"/>
  <c r="AM180"/>
  <c r="AN180"/>
  <c r="AO180"/>
  <c r="AP180"/>
  <c r="AQ180"/>
  <c r="AS180"/>
  <c r="AT180"/>
  <c r="AU180"/>
  <c r="AW180"/>
  <c r="AX180"/>
  <c r="AY180"/>
  <c r="AZ180"/>
  <c r="BA180"/>
  <c r="BB180"/>
  <c r="BC180"/>
  <c r="BD180"/>
  <c r="BE180"/>
  <c r="Y181"/>
  <c r="Z181"/>
  <c r="AA181"/>
  <c r="AC181"/>
  <c r="AD181"/>
  <c r="AE181"/>
  <c r="AG181"/>
  <c r="AH181"/>
  <c r="AI181"/>
  <c r="AJ181"/>
  <c r="AK181"/>
  <c r="AL181"/>
  <c r="AM181"/>
  <c r="AN181"/>
  <c r="AO181"/>
  <c r="AP181"/>
  <c r="AQ181"/>
  <c r="AS181"/>
  <c r="AT181"/>
  <c r="AU181"/>
  <c r="AW181"/>
  <c r="AX181"/>
  <c r="AY181"/>
  <c r="AZ181"/>
  <c r="BA181"/>
  <c r="BB181"/>
  <c r="BC181"/>
  <c r="BD181"/>
  <c r="BE181"/>
  <c r="Y182"/>
  <c r="Z182"/>
  <c r="AA182"/>
  <c r="AC182"/>
  <c r="AD182"/>
  <c r="AE182"/>
  <c r="AG182"/>
  <c r="AH182"/>
  <c r="AI182"/>
  <c r="AJ182"/>
  <c r="AK182"/>
  <c r="AL182"/>
  <c r="AM182"/>
  <c r="AN182"/>
  <c r="AO182"/>
  <c r="AP182"/>
  <c r="AQ182"/>
  <c r="AS182"/>
  <c r="AT182"/>
  <c r="AU182"/>
  <c r="AW182"/>
  <c r="AX182"/>
  <c r="AY182"/>
  <c r="AZ182"/>
  <c r="BA182"/>
  <c r="BB182"/>
  <c r="BC182"/>
  <c r="BD182"/>
  <c r="BE182"/>
  <c r="Y183"/>
  <c r="Z183"/>
  <c r="AA183"/>
  <c r="AC183"/>
  <c r="AD183"/>
  <c r="AE183"/>
  <c r="AG183"/>
  <c r="AH183"/>
  <c r="AI183"/>
  <c r="AJ183"/>
  <c r="AK183"/>
  <c r="AL183"/>
  <c r="AM183"/>
  <c r="AN183"/>
  <c r="AO183"/>
  <c r="AP183"/>
  <c r="AQ183"/>
  <c r="AS183"/>
  <c r="AT183"/>
  <c r="AU183"/>
  <c r="AW183"/>
  <c r="AX183"/>
  <c r="AY183"/>
  <c r="AZ183"/>
  <c r="BA183"/>
  <c r="BB183"/>
  <c r="BC183"/>
  <c r="BD183"/>
  <c r="BE183"/>
  <c r="Y184"/>
  <c r="Z184"/>
  <c r="AA184"/>
  <c r="AC184"/>
  <c r="AD184"/>
  <c r="AE184"/>
  <c r="AG184"/>
  <c r="AH184"/>
  <c r="AI184"/>
  <c r="AJ184"/>
  <c r="AK184"/>
  <c r="AL184"/>
  <c r="AM184"/>
  <c r="AN184"/>
  <c r="AO184"/>
  <c r="AP184"/>
  <c r="AQ184"/>
  <c r="AS184"/>
  <c r="AT184"/>
  <c r="AU184"/>
  <c r="AW184"/>
  <c r="AX184"/>
  <c r="AY184"/>
  <c r="AZ184"/>
  <c r="BA184"/>
  <c r="BB184"/>
  <c r="BC184"/>
  <c r="BD184"/>
  <c r="BE184"/>
  <c r="Y185"/>
  <c r="Z185"/>
  <c r="AA185"/>
  <c r="AC185"/>
  <c r="AD185"/>
  <c r="AE185"/>
  <c r="AG185"/>
  <c r="AH185"/>
  <c r="AI185"/>
  <c r="AJ185"/>
  <c r="AK185"/>
  <c r="AL185"/>
  <c r="AM185"/>
  <c r="AN185"/>
  <c r="AO185"/>
  <c r="AP185"/>
  <c r="AQ185"/>
  <c r="AS185"/>
  <c r="AT185"/>
  <c r="AU185"/>
  <c r="AW185"/>
  <c r="AX185"/>
  <c r="AY185"/>
  <c r="AZ185"/>
  <c r="BA185"/>
  <c r="BB185"/>
  <c r="BC185"/>
  <c r="BD185"/>
  <c r="BE185"/>
  <c r="Y186"/>
  <c r="Z186"/>
  <c r="AA186"/>
  <c r="AC186"/>
  <c r="AD186"/>
  <c r="AE186"/>
  <c r="AG186"/>
  <c r="AH186"/>
  <c r="AI186"/>
  <c r="AJ186"/>
  <c r="AK186"/>
  <c r="AL186"/>
  <c r="AM186"/>
  <c r="AN186"/>
  <c r="AO186"/>
  <c r="AP186"/>
  <c r="AQ186"/>
  <c r="AS186"/>
  <c r="AT186"/>
  <c r="AU186"/>
  <c r="AW186"/>
  <c r="AX186"/>
  <c r="AY186"/>
  <c r="AZ186"/>
  <c r="BA186"/>
  <c r="BB186"/>
  <c r="BC186"/>
  <c r="BD186"/>
  <c r="BE186"/>
  <c r="Y187"/>
  <c r="Z187"/>
  <c r="AA187"/>
  <c r="AC187"/>
  <c r="AD187"/>
  <c r="AE187"/>
  <c r="AG187"/>
  <c r="AH187"/>
  <c r="AI187"/>
  <c r="AJ187"/>
  <c r="AK187"/>
  <c r="AL187"/>
  <c r="AM187"/>
  <c r="AN187"/>
  <c r="AO187"/>
  <c r="AP187"/>
  <c r="AQ187"/>
  <c r="AS187"/>
  <c r="AT187"/>
  <c r="AU187"/>
  <c r="AW187"/>
  <c r="AX187"/>
  <c r="AY187"/>
  <c r="AZ187"/>
  <c r="BA187"/>
  <c r="BB187"/>
  <c r="BC187"/>
  <c r="BD187"/>
  <c r="BE187"/>
  <c r="Y188"/>
  <c r="Z188"/>
  <c r="AA188"/>
  <c r="AC188"/>
  <c r="AD188"/>
  <c r="AE188"/>
  <c r="AG188"/>
  <c r="AH188"/>
  <c r="AI188"/>
  <c r="AJ188"/>
  <c r="AK188"/>
  <c r="AL188"/>
  <c r="AM188"/>
  <c r="AN188"/>
  <c r="AO188"/>
  <c r="AP188"/>
  <c r="AQ188"/>
  <c r="AS188"/>
  <c r="AT188"/>
  <c r="AU188"/>
  <c r="AW188"/>
  <c r="AX188"/>
  <c r="AY188"/>
  <c r="AZ188"/>
  <c r="BA188"/>
  <c r="BB188"/>
  <c r="BC188"/>
  <c r="BD188"/>
  <c r="BE188"/>
  <c r="Y189"/>
  <c r="Z189"/>
  <c r="AA189"/>
  <c r="AC189"/>
  <c r="AD189"/>
  <c r="AE189"/>
  <c r="AG189"/>
  <c r="AH189"/>
  <c r="AI189"/>
  <c r="AJ189"/>
  <c r="AK189"/>
  <c r="AL189"/>
  <c r="AM189"/>
  <c r="AN189"/>
  <c r="AO189"/>
  <c r="AP189"/>
  <c r="AQ189"/>
  <c r="AS189"/>
  <c r="AT189"/>
  <c r="AU189"/>
  <c r="AW189"/>
  <c r="AX189"/>
  <c r="AY189"/>
  <c r="AZ189"/>
  <c r="BA189"/>
  <c r="BB189"/>
  <c r="BC189"/>
  <c r="BD189"/>
  <c r="BE189"/>
  <c r="Y190"/>
  <c r="Z190"/>
  <c r="AA190"/>
  <c r="AC190"/>
  <c r="AD190"/>
  <c r="AE190"/>
  <c r="AG190"/>
  <c r="AH190"/>
  <c r="AI190"/>
  <c r="AJ190"/>
  <c r="AK190"/>
  <c r="AL190"/>
  <c r="AM190"/>
  <c r="AN190"/>
  <c r="AO190"/>
  <c r="AP190"/>
  <c r="AQ190"/>
  <c r="AS190"/>
  <c r="AT190"/>
  <c r="AU190"/>
  <c r="AW190"/>
  <c r="AX190"/>
  <c r="AY190"/>
  <c r="AZ190"/>
  <c r="BA190"/>
  <c r="BB190"/>
  <c r="BC190"/>
  <c r="BD190"/>
  <c r="BE190"/>
  <c r="Y191"/>
  <c r="Z191"/>
  <c r="AA191"/>
  <c r="AC191"/>
  <c r="AD191"/>
  <c r="AE191"/>
  <c r="AG191"/>
  <c r="AH191"/>
  <c r="AI191"/>
  <c r="AJ191"/>
  <c r="AK191"/>
  <c r="AL191"/>
  <c r="AM191"/>
  <c r="AN191"/>
  <c r="AO191"/>
  <c r="AP191"/>
  <c r="AQ191"/>
  <c r="AS191"/>
  <c r="AT191"/>
  <c r="AU191"/>
  <c r="AW191"/>
  <c r="AX191"/>
  <c r="AY191"/>
  <c r="AZ191"/>
  <c r="BA191"/>
  <c r="BB191"/>
  <c r="BC191"/>
  <c r="BD191"/>
  <c r="BE191"/>
  <c r="Y192"/>
  <c r="Z192"/>
  <c r="AA192"/>
  <c r="AC192"/>
  <c r="AD192"/>
  <c r="AE192"/>
  <c r="AG192"/>
  <c r="AH192"/>
  <c r="AI192"/>
  <c r="AJ192"/>
  <c r="AK192"/>
  <c r="AL192"/>
  <c r="AM192"/>
  <c r="AN192"/>
  <c r="AO192"/>
  <c r="AP192"/>
  <c r="AQ192"/>
  <c r="AS192"/>
  <c r="AT192"/>
  <c r="AU192"/>
  <c r="AW192"/>
  <c r="AX192"/>
  <c r="AY192"/>
  <c r="AZ192"/>
  <c r="BA192"/>
  <c r="BB192"/>
  <c r="BC192"/>
  <c r="BD192"/>
  <c r="BE192"/>
  <c r="Y193"/>
  <c r="Z193"/>
  <c r="AA193"/>
  <c r="AC193"/>
  <c r="AD193"/>
  <c r="AE193"/>
  <c r="AG193"/>
  <c r="AH193"/>
  <c r="AI193"/>
  <c r="AJ193"/>
  <c r="AK193"/>
  <c r="AL193"/>
  <c r="AM193"/>
  <c r="AN193"/>
  <c r="AO193"/>
  <c r="AP193"/>
  <c r="AQ193"/>
  <c r="AS193"/>
  <c r="AT193"/>
  <c r="AU193"/>
  <c r="AW193"/>
  <c r="AX193"/>
  <c r="AY193"/>
  <c r="AZ193"/>
  <c r="BA193"/>
  <c r="BB193"/>
  <c r="BC193"/>
  <c r="BD193"/>
  <c r="BE193"/>
  <c r="Y194"/>
  <c r="Z194"/>
  <c r="AA194"/>
  <c r="AC194"/>
  <c r="AD194"/>
  <c r="AE194"/>
  <c r="AG194"/>
  <c r="AH194"/>
  <c r="AI194"/>
  <c r="AJ194"/>
  <c r="AK194"/>
  <c r="AL194"/>
  <c r="AM194"/>
  <c r="AN194"/>
  <c r="AO194"/>
  <c r="AP194"/>
  <c r="AQ194"/>
  <c r="AS194"/>
  <c r="AT194"/>
  <c r="AU194"/>
  <c r="AW194"/>
  <c r="AX194"/>
  <c r="AY194"/>
  <c r="AZ194"/>
  <c r="BA194"/>
  <c r="BB194"/>
  <c r="BC194"/>
  <c r="BD194"/>
  <c r="BE194"/>
  <c r="Y195"/>
  <c r="Z195"/>
  <c r="AA195"/>
  <c r="AC195"/>
  <c r="AD195"/>
  <c r="AE195"/>
  <c r="AG195"/>
  <c r="AH195"/>
  <c r="AI195"/>
  <c r="AJ195"/>
  <c r="AK195"/>
  <c r="AL195"/>
  <c r="AM195"/>
  <c r="AN195"/>
  <c r="AO195"/>
  <c r="AP195"/>
  <c r="AQ195"/>
  <c r="AS195"/>
  <c r="AT195"/>
  <c r="AU195"/>
  <c r="AW195"/>
  <c r="AX195"/>
  <c r="AY195"/>
  <c r="AZ195"/>
  <c r="BA195"/>
  <c r="BB195"/>
  <c r="BC195"/>
  <c r="BD195"/>
  <c r="BE195"/>
  <c r="Y196"/>
  <c r="Z196"/>
  <c r="AA196"/>
  <c r="AC196"/>
  <c r="AD196"/>
  <c r="AE196"/>
  <c r="AG196"/>
  <c r="AH196"/>
  <c r="AI196"/>
  <c r="AJ196"/>
  <c r="AK196"/>
  <c r="AL196"/>
  <c r="AM196"/>
  <c r="AN196"/>
  <c r="AO196"/>
  <c r="AP196"/>
  <c r="AQ196"/>
  <c r="AS196"/>
  <c r="AT196"/>
  <c r="AU196"/>
  <c r="AW196"/>
  <c r="AX196"/>
  <c r="AY196"/>
  <c r="AZ196"/>
  <c r="BA196"/>
  <c r="BB196"/>
  <c r="BC196"/>
  <c r="BD196"/>
  <c r="BE196"/>
  <c r="Y197"/>
  <c r="Z197"/>
  <c r="AA197"/>
  <c r="AC197"/>
  <c r="AD197"/>
  <c r="AE197"/>
  <c r="AG197"/>
  <c r="AH197"/>
  <c r="AI197"/>
  <c r="AJ197"/>
  <c r="AK197"/>
  <c r="AL197"/>
  <c r="AM197"/>
  <c r="AN197"/>
  <c r="AO197"/>
  <c r="AP197"/>
  <c r="AQ197"/>
  <c r="AS197"/>
  <c r="AT197"/>
  <c r="AU197"/>
  <c r="AW197"/>
  <c r="AX197"/>
  <c r="AY197"/>
  <c r="AZ197"/>
  <c r="BA197"/>
  <c r="BB197"/>
  <c r="BC197"/>
  <c r="BD197"/>
  <c r="BE197"/>
  <c r="Y198"/>
  <c r="Z198"/>
  <c r="AA198"/>
  <c r="AC198"/>
  <c r="AD198"/>
  <c r="AE198"/>
  <c r="AG198"/>
  <c r="AH198"/>
  <c r="AI198"/>
  <c r="AJ198"/>
  <c r="AK198"/>
  <c r="AL198"/>
  <c r="AM198"/>
  <c r="AN198"/>
  <c r="AO198"/>
  <c r="AP198"/>
  <c r="AQ198"/>
  <c r="AS198"/>
  <c r="AT198"/>
  <c r="AU198"/>
  <c r="AW198"/>
  <c r="AX198"/>
  <c r="AY198"/>
  <c r="AZ198"/>
  <c r="BA198"/>
  <c r="BB198"/>
  <c r="BC198"/>
  <c r="BD198"/>
  <c r="BE198"/>
  <c r="Y199"/>
  <c r="Z199"/>
  <c r="AA199"/>
  <c r="AC199"/>
  <c r="AD199"/>
  <c r="AE199"/>
  <c r="AG199"/>
  <c r="AH199"/>
  <c r="AI199"/>
  <c r="AJ199"/>
  <c r="AK199"/>
  <c r="AL199"/>
  <c r="AM199"/>
  <c r="AN199"/>
  <c r="AO199"/>
  <c r="AP199"/>
  <c r="AQ199"/>
  <c r="AS199"/>
  <c r="AT199"/>
  <c r="AU199"/>
  <c r="AW199"/>
  <c r="AX199"/>
  <c r="AY199"/>
  <c r="AZ199"/>
  <c r="BA199"/>
  <c r="BB199"/>
  <c r="BC199"/>
  <c r="BD199"/>
  <c r="BE199"/>
  <c r="Y200"/>
  <c r="Z200"/>
  <c r="AA200"/>
  <c r="AC200"/>
  <c r="AD200"/>
  <c r="AE200"/>
  <c r="AG200"/>
  <c r="AH200"/>
  <c r="AI200"/>
  <c r="AJ200"/>
  <c r="AK200"/>
  <c r="AL200"/>
  <c r="AM200"/>
  <c r="AN200"/>
  <c r="AO200"/>
  <c r="AP200"/>
  <c r="AQ200"/>
  <c r="AS200"/>
  <c r="AT200"/>
  <c r="AU200"/>
  <c r="AW200"/>
  <c r="AX200"/>
  <c r="AY200"/>
  <c r="AZ200"/>
  <c r="BA200"/>
  <c r="BB200"/>
  <c r="BC200"/>
  <c r="BD200"/>
  <c r="BE200"/>
  <c r="Y201"/>
  <c r="Z201"/>
  <c r="AA201"/>
  <c r="AC201"/>
  <c r="AD201"/>
  <c r="AE201"/>
  <c r="AG201"/>
  <c r="AH201"/>
  <c r="AI201"/>
  <c r="AJ201"/>
  <c r="AK201"/>
  <c r="AL201"/>
  <c r="AM201"/>
  <c r="AN201"/>
  <c r="AO201"/>
  <c r="AP201"/>
  <c r="AQ201"/>
  <c r="AS201"/>
  <c r="AT201"/>
  <c r="AU201"/>
  <c r="AW201"/>
  <c r="AX201"/>
  <c r="AY201"/>
  <c r="AZ201"/>
  <c r="BA201"/>
  <c r="BB201"/>
  <c r="BC201"/>
  <c r="BD201"/>
  <c r="BE201"/>
  <c r="Y202"/>
  <c r="Z202"/>
  <c r="AA202"/>
  <c r="AC202"/>
  <c r="AD202"/>
  <c r="AE202"/>
  <c r="AG202"/>
  <c r="AH202"/>
  <c r="AI202"/>
  <c r="AJ202"/>
  <c r="AK202"/>
  <c r="AL202"/>
  <c r="AM202"/>
  <c r="AN202"/>
  <c r="AO202"/>
  <c r="AP202"/>
  <c r="AQ202"/>
  <c r="AS202"/>
  <c r="AT202"/>
  <c r="AU202"/>
  <c r="AW202"/>
  <c r="AX202"/>
  <c r="AY202"/>
  <c r="AZ202"/>
  <c r="BA202"/>
  <c r="BB202"/>
  <c r="BC202"/>
  <c r="BD202"/>
  <c r="BE202"/>
  <c r="Y203"/>
  <c r="Z203"/>
  <c r="AA203"/>
  <c r="AC203"/>
  <c r="AD203"/>
  <c r="AE203"/>
  <c r="AG203"/>
  <c r="AH203"/>
  <c r="AI203"/>
  <c r="AJ203"/>
  <c r="AK203"/>
  <c r="AL203"/>
  <c r="AM203"/>
  <c r="AN203"/>
  <c r="AO203"/>
  <c r="AP203"/>
  <c r="AQ203"/>
  <c r="AS203"/>
  <c r="AT203"/>
  <c r="AU203"/>
  <c r="AW203"/>
  <c r="AX203"/>
  <c r="AY203"/>
  <c r="AZ203"/>
  <c r="BA203"/>
  <c r="BB203"/>
  <c r="BC203"/>
  <c r="BD203"/>
  <c r="BE203"/>
  <c r="Y204"/>
  <c r="Z204"/>
  <c r="AA204"/>
  <c r="AC204"/>
  <c r="AD204"/>
  <c r="AE204"/>
  <c r="AG204"/>
  <c r="AH204"/>
  <c r="AI204"/>
  <c r="AJ204"/>
  <c r="AK204"/>
  <c r="AL204"/>
  <c r="AM204"/>
  <c r="AN204"/>
  <c r="AO204"/>
  <c r="AP204"/>
  <c r="AQ204"/>
  <c r="AS204"/>
  <c r="AT204"/>
  <c r="AU204"/>
  <c r="AW204"/>
  <c r="AX204"/>
  <c r="AY204"/>
  <c r="AZ204"/>
  <c r="BA204"/>
  <c r="BB204"/>
  <c r="BC204"/>
  <c r="BD204"/>
  <c r="BE204"/>
  <c r="Y205"/>
  <c r="Z205"/>
  <c r="AA205"/>
  <c r="AC205"/>
  <c r="AD205"/>
  <c r="AE205"/>
  <c r="AG205"/>
  <c r="AH205"/>
  <c r="AI205"/>
  <c r="AJ205"/>
  <c r="AK205"/>
  <c r="AL205"/>
  <c r="AM205"/>
  <c r="AN205"/>
  <c r="AO205"/>
  <c r="AP205"/>
  <c r="AQ205"/>
  <c r="AS205"/>
  <c r="AT205"/>
  <c r="AU205"/>
  <c r="AW205"/>
  <c r="AX205"/>
  <c r="AY205"/>
  <c r="AZ205"/>
  <c r="BA205"/>
  <c r="BB205"/>
  <c r="BC205"/>
  <c r="BD205"/>
  <c r="BE205"/>
  <c r="Y206"/>
  <c r="Z206"/>
  <c r="AA206"/>
  <c r="AC206"/>
  <c r="AD206"/>
  <c r="AE206"/>
  <c r="AG206"/>
  <c r="AH206"/>
  <c r="AI206"/>
  <c r="AJ206"/>
  <c r="AK206"/>
  <c r="AL206"/>
  <c r="AM206"/>
  <c r="AN206"/>
  <c r="AO206"/>
  <c r="AP206"/>
  <c r="AQ206"/>
  <c r="AS206"/>
  <c r="AT206"/>
  <c r="AU206"/>
  <c r="AW206"/>
  <c r="AX206"/>
  <c r="AY206"/>
  <c r="AZ206"/>
  <c r="BA206"/>
  <c r="BB206"/>
  <c r="BC206"/>
  <c r="BD206"/>
  <c r="BE206"/>
  <c r="Y207"/>
  <c r="Z207"/>
  <c r="AA207"/>
  <c r="AC207"/>
  <c r="AD207"/>
  <c r="AE207"/>
  <c r="AG207"/>
  <c r="AH207"/>
  <c r="AI207"/>
  <c r="AJ207"/>
  <c r="AK207"/>
  <c r="AL207"/>
  <c r="AM207"/>
  <c r="AN207"/>
  <c r="AO207"/>
  <c r="AP207"/>
  <c r="AQ207"/>
  <c r="AS207"/>
  <c r="AT207"/>
  <c r="AU207"/>
  <c r="AW207"/>
  <c r="AX207"/>
  <c r="AY207"/>
  <c r="AZ207"/>
  <c r="BA207"/>
  <c r="BB207"/>
  <c r="BC207"/>
  <c r="BD207"/>
  <c r="BE207"/>
  <c r="Y208"/>
  <c r="Z208"/>
  <c r="AA208"/>
  <c r="AC208"/>
  <c r="AD208"/>
  <c r="AE208"/>
  <c r="AG208"/>
  <c r="AH208"/>
  <c r="AI208"/>
  <c r="AJ208"/>
  <c r="AK208"/>
  <c r="AL208"/>
  <c r="AM208"/>
  <c r="AN208"/>
  <c r="AO208"/>
  <c r="AP208"/>
  <c r="AQ208"/>
  <c r="AS208"/>
  <c r="AT208"/>
  <c r="AU208"/>
  <c r="AW208"/>
  <c r="AX208"/>
  <c r="AY208"/>
  <c r="AZ208"/>
  <c r="BA208"/>
  <c r="BB208"/>
  <c r="BC208"/>
  <c r="BD208"/>
  <c r="BE208"/>
  <c r="Y209"/>
  <c r="Z209"/>
  <c r="AA209"/>
  <c r="AC209"/>
  <c r="AD209"/>
  <c r="AE209"/>
  <c r="AG209"/>
  <c r="AH209"/>
  <c r="AI209"/>
  <c r="AJ209"/>
  <c r="AK209"/>
  <c r="AL209"/>
  <c r="AM209"/>
  <c r="AN209"/>
  <c r="AO209"/>
  <c r="AP209"/>
  <c r="AQ209"/>
  <c r="AS209"/>
  <c r="AT209"/>
  <c r="AU209"/>
  <c r="AW209"/>
  <c r="AX209"/>
  <c r="AY209"/>
  <c r="AZ209"/>
  <c r="BA209"/>
  <c r="BB209"/>
  <c r="BC209"/>
  <c r="BD209"/>
  <c r="BE209"/>
  <c r="Y210"/>
  <c r="Z210"/>
  <c r="AA210"/>
  <c r="AC210"/>
  <c r="AD210"/>
  <c r="AE210"/>
  <c r="AG210"/>
  <c r="AH210"/>
  <c r="AI210"/>
  <c r="AJ210"/>
  <c r="AK210"/>
  <c r="AL210"/>
  <c r="AM210"/>
  <c r="AN210"/>
  <c r="AO210"/>
  <c r="AP210"/>
  <c r="AQ210"/>
  <c r="AS210"/>
  <c r="AT210"/>
  <c r="AU210"/>
  <c r="AW210"/>
  <c r="AX210"/>
  <c r="AY210"/>
  <c r="AZ210"/>
  <c r="BA210"/>
  <c r="BB210"/>
  <c r="BC210"/>
  <c r="BD210"/>
  <c r="BE210"/>
  <c r="Y211"/>
  <c r="Z211"/>
  <c r="AA211"/>
  <c r="AC211"/>
  <c r="AD211"/>
  <c r="AE211"/>
  <c r="AG211"/>
  <c r="AH211"/>
  <c r="AI211"/>
  <c r="AJ211"/>
  <c r="AK211"/>
  <c r="AL211"/>
  <c r="AM211"/>
  <c r="AN211"/>
  <c r="AO211"/>
  <c r="AP211"/>
  <c r="AQ211"/>
  <c r="AS211"/>
  <c r="AT211"/>
  <c r="AU211"/>
  <c r="AW211"/>
  <c r="AX211"/>
  <c r="AY211"/>
  <c r="AZ211"/>
  <c r="BA211"/>
  <c r="BB211"/>
  <c r="BC211"/>
  <c r="BD211"/>
  <c r="BE211"/>
  <c r="Y212"/>
  <c r="Z212"/>
  <c r="AA212"/>
  <c r="AC212"/>
  <c r="AD212"/>
  <c r="AE212"/>
  <c r="AG212"/>
  <c r="AH212"/>
  <c r="AI212"/>
  <c r="AJ212"/>
  <c r="AK212"/>
  <c r="AL212"/>
  <c r="AM212"/>
  <c r="AN212"/>
  <c r="AO212"/>
  <c r="AP212"/>
  <c r="AQ212"/>
  <c r="AS212"/>
  <c r="AT212"/>
  <c r="AU212"/>
  <c r="AW212"/>
  <c r="AX212"/>
  <c r="AY212"/>
  <c r="AZ212"/>
  <c r="BA212"/>
  <c r="BB212"/>
  <c r="BC212"/>
  <c r="BD212"/>
  <c r="BE212"/>
  <c r="Y213"/>
  <c r="Z213"/>
  <c r="AA213"/>
  <c r="AC213"/>
  <c r="AD213"/>
  <c r="AE213"/>
  <c r="AG213"/>
  <c r="AH213"/>
  <c r="AI213"/>
  <c r="AJ213"/>
  <c r="AK213"/>
  <c r="AL213"/>
  <c r="AM213"/>
  <c r="AN213"/>
  <c r="AO213"/>
  <c r="AP213"/>
  <c r="AQ213"/>
  <c r="AS213"/>
  <c r="AT213"/>
  <c r="AU213"/>
  <c r="AW213"/>
  <c r="AX213"/>
  <c r="AY213"/>
  <c r="AZ213"/>
  <c r="BA213"/>
  <c r="BB213"/>
  <c r="BC213"/>
  <c r="BD213"/>
  <c r="BE213"/>
  <c r="Y214"/>
  <c r="Z214"/>
  <c r="AA214"/>
  <c r="AC214"/>
  <c r="AD214"/>
  <c r="AE214"/>
  <c r="AG214"/>
  <c r="AH214"/>
  <c r="AI214"/>
  <c r="AJ214"/>
  <c r="AK214"/>
  <c r="AL214"/>
  <c r="AM214"/>
  <c r="AN214"/>
  <c r="AO214"/>
  <c r="AP214"/>
  <c r="AQ214"/>
  <c r="AS214"/>
  <c r="AT214"/>
  <c r="AU214"/>
  <c r="AW214"/>
  <c r="AX214"/>
  <c r="AY214"/>
  <c r="AZ214"/>
  <c r="BA214"/>
  <c r="BB214"/>
  <c r="BC214"/>
  <c r="BD214"/>
  <c r="BE214"/>
  <c r="Y215"/>
  <c r="Z215"/>
  <c r="AA215"/>
  <c r="AC215"/>
  <c r="AD215"/>
  <c r="AE215"/>
  <c r="AG215"/>
  <c r="AH215"/>
  <c r="AI215"/>
  <c r="AJ215"/>
  <c r="AK215"/>
  <c r="AL215"/>
  <c r="AM215"/>
  <c r="AN215"/>
  <c r="AO215"/>
  <c r="AP215"/>
  <c r="AQ215"/>
  <c r="AS215"/>
  <c r="AT215"/>
  <c r="AU215"/>
  <c r="AW215"/>
  <c r="AX215"/>
  <c r="AY215"/>
  <c r="AZ215"/>
  <c r="BA215"/>
  <c r="BB215"/>
  <c r="BC215"/>
  <c r="BD215"/>
  <c r="BE215"/>
  <c r="Y216"/>
  <c r="Z216"/>
  <c r="AA216"/>
  <c r="AC216"/>
  <c r="AD216"/>
  <c r="AE216"/>
  <c r="AG216"/>
  <c r="AH216"/>
  <c r="AI216"/>
  <c r="AJ216"/>
  <c r="AK216"/>
  <c r="AL216"/>
  <c r="AM216"/>
  <c r="AN216"/>
  <c r="AO216"/>
  <c r="AP216"/>
  <c r="AQ216"/>
  <c r="AS216"/>
  <c r="AT216"/>
  <c r="AU216"/>
  <c r="AW216"/>
  <c r="AX216"/>
  <c r="AY216"/>
  <c r="AZ216"/>
  <c r="BA216"/>
  <c r="BB216"/>
  <c r="BC216"/>
  <c r="BD216"/>
  <c r="BE216"/>
  <c r="Y217"/>
  <c r="Z217"/>
  <c r="AA217"/>
  <c r="AC217"/>
  <c r="AD217"/>
  <c r="AE217"/>
  <c r="AG217"/>
  <c r="AH217"/>
  <c r="AI217"/>
  <c r="AJ217"/>
  <c r="AK217"/>
  <c r="AL217"/>
  <c r="AM217"/>
  <c r="AN217"/>
  <c r="AO217"/>
  <c r="AP217"/>
  <c r="AQ217"/>
  <c r="AS217"/>
  <c r="AT217"/>
  <c r="AU217"/>
  <c r="AW217"/>
  <c r="AX217"/>
  <c r="AY217"/>
  <c r="AZ217"/>
  <c r="BA217"/>
  <c r="BB217"/>
  <c r="BC217"/>
  <c r="BD217"/>
  <c r="BE217"/>
  <c r="Y218"/>
  <c r="Z218"/>
  <c r="AA218"/>
  <c r="AC218"/>
  <c r="AD218"/>
  <c r="AE218"/>
  <c r="AG218"/>
  <c r="AH218"/>
  <c r="AI218"/>
  <c r="AJ218"/>
  <c r="AK218"/>
  <c r="AL218"/>
  <c r="AM218"/>
  <c r="AN218"/>
  <c r="AO218"/>
  <c r="AP218"/>
  <c r="AQ218"/>
  <c r="AS218"/>
  <c r="AT218"/>
  <c r="AU218"/>
  <c r="AW218"/>
  <c r="AX218"/>
  <c r="AY218"/>
  <c r="AZ218"/>
  <c r="BA218"/>
  <c r="BB218"/>
  <c r="BC218"/>
  <c r="BD218"/>
  <c r="BE218"/>
  <c r="Y219"/>
  <c r="Z219"/>
  <c r="AA219"/>
  <c r="AC219"/>
  <c r="AD219"/>
  <c r="AE219"/>
  <c r="AG219"/>
  <c r="AH219"/>
  <c r="AI219"/>
  <c r="AJ219"/>
  <c r="AK219"/>
  <c r="AL219"/>
  <c r="AM219"/>
  <c r="AN219"/>
  <c r="AO219"/>
  <c r="AP219"/>
  <c r="AQ219"/>
  <c r="AS219"/>
  <c r="AT219"/>
  <c r="AU219"/>
  <c r="AW219"/>
  <c r="AX219"/>
  <c r="AY219"/>
  <c r="AZ219"/>
  <c r="BA219"/>
  <c r="BB219"/>
  <c r="BC219"/>
  <c r="BD219"/>
  <c r="BE219"/>
  <c r="Y220"/>
  <c r="Z220"/>
  <c r="AA220"/>
  <c r="AC220"/>
  <c r="AD220"/>
  <c r="AE220"/>
  <c r="AG220"/>
  <c r="AH220"/>
  <c r="AI220"/>
  <c r="AJ220"/>
  <c r="AK220"/>
  <c r="AL220"/>
  <c r="AM220"/>
  <c r="AN220"/>
  <c r="AO220"/>
  <c r="AP220"/>
  <c r="AQ220"/>
  <c r="AS220"/>
  <c r="AT220"/>
  <c r="AU220"/>
  <c r="AW220"/>
  <c r="AX220"/>
  <c r="AY220"/>
  <c r="AZ220"/>
  <c r="BA220"/>
  <c r="BB220"/>
  <c r="BC220"/>
  <c r="BD220"/>
  <c r="BE220"/>
  <c r="Y221"/>
  <c r="Z221"/>
  <c r="AA221"/>
  <c r="AC221"/>
  <c r="AD221"/>
  <c r="AE221"/>
  <c r="AG221"/>
  <c r="AH221"/>
  <c r="AI221"/>
  <c r="AJ221"/>
  <c r="AK221"/>
  <c r="AL221"/>
  <c r="AM221"/>
  <c r="AN221"/>
  <c r="AO221"/>
  <c r="AP221"/>
  <c r="AQ221"/>
  <c r="AS221"/>
  <c r="AT221"/>
  <c r="AU221"/>
  <c r="AW221"/>
  <c r="AX221"/>
  <c r="AY221"/>
  <c r="AZ221"/>
  <c r="BA221"/>
  <c r="BB221"/>
  <c r="BC221"/>
  <c r="BD221"/>
  <c r="BE221"/>
  <c r="Y222"/>
  <c r="Z222"/>
  <c r="AA222"/>
  <c r="AC222"/>
  <c r="AD222"/>
  <c r="AE222"/>
  <c r="AG222"/>
  <c r="AH222"/>
  <c r="AI222"/>
  <c r="AJ222"/>
  <c r="AK222"/>
  <c r="AL222"/>
  <c r="AM222"/>
  <c r="AN222"/>
  <c r="AO222"/>
  <c r="AP222"/>
  <c r="AQ222"/>
  <c r="AS222"/>
  <c r="AT222"/>
  <c r="AU222"/>
  <c r="AW222"/>
  <c r="AX222"/>
  <c r="AY222"/>
  <c r="AZ222"/>
  <c r="BA222"/>
  <c r="BB222"/>
  <c r="BC222"/>
  <c r="BD222"/>
  <c r="BE222"/>
  <c r="Y223"/>
  <c r="Z223"/>
  <c r="AA223"/>
  <c r="AC223"/>
  <c r="AD223"/>
  <c r="AE223"/>
  <c r="AG223"/>
  <c r="AH223"/>
  <c r="AI223"/>
  <c r="AJ223"/>
  <c r="AK223"/>
  <c r="AL223"/>
  <c r="AM223"/>
  <c r="AN223"/>
  <c r="AO223"/>
  <c r="AP223"/>
  <c r="AQ223"/>
  <c r="AS223"/>
  <c r="AT223"/>
  <c r="AU223"/>
  <c r="AW223"/>
  <c r="AX223"/>
  <c r="AY223"/>
  <c r="AZ223"/>
  <c r="BA223"/>
  <c r="BB223"/>
  <c r="BC223"/>
  <c r="BD223"/>
  <c r="BE223"/>
  <c r="Y224"/>
  <c r="Z224"/>
  <c r="AA224"/>
  <c r="AC224"/>
  <c r="AD224"/>
  <c r="AE224"/>
  <c r="AG224"/>
  <c r="AH224"/>
  <c r="AI224"/>
  <c r="AJ224"/>
  <c r="AK224"/>
  <c r="AL224"/>
  <c r="AM224"/>
  <c r="AN224"/>
  <c r="AO224"/>
  <c r="AP224"/>
  <c r="AQ224"/>
  <c r="AS224"/>
  <c r="AT224"/>
  <c r="AU224"/>
  <c r="AW224"/>
  <c r="AX224"/>
  <c r="AY224"/>
  <c r="AZ224"/>
  <c r="BA224"/>
  <c r="BB224"/>
  <c r="BC224"/>
  <c r="BD224"/>
  <c r="BE224"/>
  <c r="Y225"/>
  <c r="Z225"/>
  <c r="AA225"/>
  <c r="AC225"/>
  <c r="AD225"/>
  <c r="AE225"/>
  <c r="AG225"/>
  <c r="AH225"/>
  <c r="AI225"/>
  <c r="AJ225"/>
  <c r="AK225"/>
  <c r="AL225"/>
  <c r="AM225"/>
  <c r="AN225"/>
  <c r="AO225"/>
  <c r="AP225"/>
  <c r="AQ225"/>
  <c r="AS225"/>
  <c r="AT225"/>
  <c r="AU225"/>
  <c r="AW225"/>
  <c r="AX225"/>
  <c r="AY225"/>
  <c r="AZ225"/>
  <c r="BA225"/>
  <c r="BB225"/>
  <c r="BC225"/>
  <c r="BD225"/>
  <c r="BE225"/>
  <c r="Y226"/>
  <c r="Z226"/>
  <c r="AA226"/>
  <c r="AC226"/>
  <c r="AD226"/>
  <c r="AE226"/>
  <c r="AG226"/>
  <c r="AH226"/>
  <c r="AI226"/>
  <c r="AJ226"/>
  <c r="AK226"/>
  <c r="AL226"/>
  <c r="AM226"/>
  <c r="AN226"/>
  <c r="AO226"/>
  <c r="AP226"/>
  <c r="AQ226"/>
  <c r="AS226"/>
  <c r="AT226"/>
  <c r="AU226"/>
  <c r="AW226"/>
  <c r="AX226"/>
  <c r="AY226"/>
  <c r="AZ226"/>
  <c r="BA226"/>
  <c r="BB226"/>
  <c r="BC226"/>
  <c r="BD226"/>
  <c r="BE226"/>
  <c r="Y227"/>
  <c r="Z227"/>
  <c r="AA227"/>
  <c r="AC227"/>
  <c r="AD227"/>
  <c r="AE227"/>
  <c r="AG227"/>
  <c r="AH227"/>
  <c r="AI227"/>
  <c r="AJ227"/>
  <c r="AK227"/>
  <c r="AL227"/>
  <c r="AM227"/>
  <c r="AN227"/>
  <c r="AO227"/>
  <c r="AP227"/>
  <c r="AQ227"/>
  <c r="AS227"/>
  <c r="AT227"/>
  <c r="AU227"/>
  <c r="AW227"/>
  <c r="AX227"/>
  <c r="AY227"/>
  <c r="AZ227"/>
  <c r="BA227"/>
  <c r="BB227"/>
  <c r="BC227"/>
  <c r="BD227"/>
  <c r="BE227"/>
  <c r="Y228"/>
  <c r="Z228"/>
  <c r="AA228"/>
  <c r="AC228"/>
  <c r="AD228"/>
  <c r="AE228"/>
  <c r="AG228"/>
  <c r="AH228"/>
  <c r="AI228"/>
  <c r="AJ228"/>
  <c r="AK228"/>
  <c r="AL228"/>
  <c r="AM228"/>
  <c r="AN228"/>
  <c r="AO228"/>
  <c r="AP228"/>
  <c r="AQ228"/>
  <c r="AS228"/>
  <c r="AT228"/>
  <c r="AU228"/>
  <c r="AW228"/>
  <c r="AX228"/>
  <c r="AY228"/>
  <c r="AZ228"/>
  <c r="BA228"/>
  <c r="BB228"/>
  <c r="BC228"/>
  <c r="BD228"/>
  <c r="BE228"/>
  <c r="Y229"/>
  <c r="Z229"/>
  <c r="AA229"/>
  <c r="AC229"/>
  <c r="AD229"/>
  <c r="AE229"/>
  <c r="AG229"/>
  <c r="AH229"/>
  <c r="AI229"/>
  <c r="AJ229"/>
  <c r="AK229"/>
  <c r="AL229"/>
  <c r="AM229"/>
  <c r="AN229"/>
  <c r="AO229"/>
  <c r="AP229"/>
  <c r="AQ229"/>
  <c r="AS229"/>
  <c r="AT229"/>
  <c r="AU229"/>
  <c r="AW229"/>
  <c r="AX229"/>
  <c r="AY229"/>
  <c r="AZ229"/>
  <c r="BA229"/>
  <c r="BB229"/>
  <c r="BC229"/>
  <c r="BD229"/>
  <c r="BE229"/>
  <c r="Y230"/>
  <c r="Z230"/>
  <c r="AA230"/>
  <c r="AC230"/>
  <c r="AD230"/>
  <c r="AE230"/>
  <c r="AG230"/>
  <c r="AH230"/>
  <c r="AI230"/>
  <c r="AJ230"/>
  <c r="AK230"/>
  <c r="AL230"/>
  <c r="AM230"/>
  <c r="AN230"/>
  <c r="AO230"/>
  <c r="AP230"/>
  <c r="AQ230"/>
  <c r="AS230"/>
  <c r="AT230"/>
  <c r="AU230"/>
  <c r="AW230"/>
  <c r="AX230"/>
  <c r="AY230"/>
  <c r="AZ230"/>
  <c r="BA230"/>
  <c r="BB230"/>
  <c r="BC230"/>
  <c r="BD230"/>
  <c r="BE230"/>
  <c r="Y231"/>
  <c r="Z231"/>
  <c r="AA231"/>
  <c r="AC231"/>
  <c r="AD231"/>
  <c r="AE231"/>
  <c r="AG231"/>
  <c r="AH231"/>
  <c r="AI231"/>
  <c r="AJ231"/>
  <c r="AK231"/>
  <c r="AL231"/>
  <c r="AM231"/>
  <c r="AN231"/>
  <c r="AO231"/>
  <c r="AP231"/>
  <c r="AQ231"/>
  <c r="AS231"/>
  <c r="AT231"/>
  <c r="AU231"/>
  <c r="AW231"/>
  <c r="AX231"/>
  <c r="AY231"/>
  <c r="AZ231"/>
  <c r="BA231"/>
  <c r="BB231"/>
  <c r="BC231"/>
  <c r="BD231"/>
  <c r="BE231"/>
  <c r="Y232"/>
  <c r="Z232"/>
  <c r="AA232"/>
  <c r="AC232"/>
  <c r="AD232"/>
  <c r="AE232"/>
  <c r="AG232"/>
  <c r="AH232"/>
  <c r="AI232"/>
  <c r="AJ232"/>
  <c r="AK232"/>
  <c r="AL232"/>
  <c r="AM232"/>
  <c r="AN232"/>
  <c r="AO232"/>
  <c r="AP232"/>
  <c r="AQ232"/>
  <c r="AS232"/>
  <c r="AT232"/>
  <c r="AU232"/>
  <c r="AW232"/>
  <c r="AX232"/>
  <c r="AY232"/>
  <c r="AZ232"/>
  <c r="BA232"/>
  <c r="BB232"/>
  <c r="BC232"/>
  <c r="BD232"/>
  <c r="BE232"/>
  <c r="Y233"/>
  <c r="Z233"/>
  <c r="AA233"/>
  <c r="AC233"/>
  <c r="AD233"/>
  <c r="AE233"/>
  <c r="AG233"/>
  <c r="AH233"/>
  <c r="AI233"/>
  <c r="AJ233"/>
  <c r="AK233"/>
  <c r="AL233"/>
  <c r="AM233"/>
  <c r="AN233"/>
  <c r="AO233"/>
  <c r="AP233"/>
  <c r="AQ233"/>
  <c r="AS233"/>
  <c r="AT233"/>
  <c r="AU233"/>
  <c r="AW233"/>
  <c r="AX233"/>
  <c r="AY233"/>
  <c r="AZ233"/>
  <c r="BA233"/>
  <c r="BB233"/>
  <c r="BC233"/>
  <c r="BD233"/>
  <c r="BE233"/>
  <c r="Y234"/>
  <c r="Z234"/>
  <c r="AA234"/>
  <c r="AC234"/>
  <c r="AD234"/>
  <c r="AE234"/>
  <c r="AG234"/>
  <c r="AH234"/>
  <c r="AI234"/>
  <c r="AJ234"/>
  <c r="AK234"/>
  <c r="AL234"/>
  <c r="AM234"/>
  <c r="AN234"/>
  <c r="AO234"/>
  <c r="AP234"/>
  <c r="AQ234"/>
  <c r="AS234"/>
  <c r="AT234"/>
  <c r="AU234"/>
  <c r="AW234"/>
  <c r="AX234"/>
  <c r="AY234"/>
  <c r="AZ234"/>
  <c r="BA234"/>
  <c r="BB234"/>
  <c r="BC234"/>
  <c r="BD234"/>
  <c r="BE234"/>
  <c r="Y235"/>
  <c r="Z235"/>
  <c r="AA235"/>
  <c r="AC235"/>
  <c r="AD235"/>
  <c r="AE235"/>
  <c r="AG235"/>
  <c r="AH235"/>
  <c r="AI235"/>
  <c r="AJ235"/>
  <c r="AK235"/>
  <c r="AL235"/>
  <c r="AM235"/>
  <c r="AN235"/>
  <c r="AO235"/>
  <c r="AP235"/>
  <c r="AQ235"/>
  <c r="AS235"/>
  <c r="AT235"/>
  <c r="AU235"/>
  <c r="AW235"/>
  <c r="AX235"/>
  <c r="AY235"/>
  <c r="AZ235"/>
  <c r="BA235"/>
  <c r="BB235"/>
  <c r="BC235"/>
  <c r="BD235"/>
  <c r="BE235"/>
  <c r="Y236"/>
  <c r="Z236"/>
  <c r="AA236"/>
  <c r="AC236"/>
  <c r="AD236"/>
  <c r="AE236"/>
  <c r="AG236"/>
  <c r="AH236"/>
  <c r="AI236"/>
  <c r="AJ236"/>
  <c r="AK236"/>
  <c r="AL236"/>
  <c r="AM236"/>
  <c r="AN236"/>
  <c r="AO236"/>
  <c r="AP236"/>
  <c r="AQ236"/>
  <c r="AS236"/>
  <c r="AT236"/>
  <c r="AU236"/>
  <c r="AW236"/>
  <c r="AX236"/>
  <c r="AY236"/>
  <c r="AZ236"/>
  <c r="BA236"/>
  <c r="BB236"/>
  <c r="BC236"/>
  <c r="BD236"/>
  <c r="BE236"/>
  <c r="Y237"/>
  <c r="Z237"/>
  <c r="AA237"/>
  <c r="AC237"/>
  <c r="AD237"/>
  <c r="AE237"/>
  <c r="AG237"/>
  <c r="AH237"/>
  <c r="AI237"/>
  <c r="AJ237"/>
  <c r="AK237"/>
  <c r="AL237"/>
  <c r="AM237"/>
  <c r="AN237"/>
  <c r="AO237"/>
  <c r="AP237"/>
  <c r="AQ237"/>
  <c r="AS237"/>
  <c r="AT237"/>
  <c r="AU237"/>
  <c r="AW237"/>
  <c r="AX237"/>
  <c r="AY237"/>
  <c r="AZ237"/>
  <c r="BA237"/>
  <c r="BB237"/>
  <c r="BC237"/>
  <c r="BD237"/>
  <c r="BE237"/>
  <c r="Y238"/>
  <c r="Z238"/>
  <c r="AA238"/>
  <c r="AC238"/>
  <c r="AD238"/>
  <c r="AE238"/>
  <c r="AG238"/>
  <c r="AH238"/>
  <c r="AI238"/>
  <c r="AJ238"/>
  <c r="AK238"/>
  <c r="AL238"/>
  <c r="AM238"/>
  <c r="AN238"/>
  <c r="AO238"/>
  <c r="AP238"/>
  <c r="AQ238"/>
  <c r="AS238"/>
  <c r="AT238"/>
  <c r="AU238"/>
  <c r="AW238"/>
  <c r="AX238"/>
  <c r="AY238"/>
  <c r="AZ238"/>
  <c r="BA238"/>
  <c r="BB238"/>
  <c r="BC238"/>
  <c r="BD238"/>
  <c r="BE238"/>
  <c r="Y239"/>
  <c r="Z239"/>
  <c r="AA239"/>
  <c r="AC239"/>
  <c r="AD239"/>
  <c r="AE239"/>
  <c r="AG239"/>
  <c r="AH239"/>
  <c r="AI239"/>
  <c r="AJ239"/>
  <c r="AK239"/>
  <c r="AL239"/>
  <c r="AM239"/>
  <c r="AN239"/>
  <c r="AO239"/>
  <c r="AP239"/>
  <c r="AQ239"/>
  <c r="AS239"/>
  <c r="AT239"/>
  <c r="AU239"/>
  <c r="AW239"/>
  <c r="AX239"/>
  <c r="AY239"/>
  <c r="AZ239"/>
  <c r="BA239"/>
  <c r="BB239"/>
  <c r="BC239"/>
  <c r="BD239"/>
  <c r="BE239"/>
  <c r="Y240"/>
  <c r="Z240"/>
  <c r="AA240"/>
  <c r="AC240"/>
  <c r="AD240"/>
  <c r="AE240"/>
  <c r="AG240"/>
  <c r="AH240"/>
  <c r="AI240"/>
  <c r="AJ240"/>
  <c r="AK240"/>
  <c r="AL240"/>
  <c r="AM240"/>
  <c r="AN240"/>
  <c r="AO240"/>
  <c r="AP240"/>
  <c r="AQ240"/>
  <c r="AS240"/>
  <c r="AT240"/>
  <c r="AU240"/>
  <c r="AW240"/>
  <c r="AX240"/>
  <c r="AY240"/>
  <c r="AZ240"/>
  <c r="BA240"/>
  <c r="BB240"/>
  <c r="BC240"/>
  <c r="BD240"/>
  <c r="BE240"/>
  <c r="Y241"/>
  <c r="Z241"/>
  <c r="AA241"/>
  <c r="AC241"/>
  <c r="AD241"/>
  <c r="AE241"/>
  <c r="AG241"/>
  <c r="AH241"/>
  <c r="AI241"/>
  <c r="AJ241"/>
  <c r="AK241"/>
  <c r="AL241"/>
  <c r="AM241"/>
  <c r="AN241"/>
  <c r="AO241"/>
  <c r="AP241"/>
  <c r="AQ241"/>
  <c r="AS241"/>
  <c r="AT241"/>
  <c r="AU241"/>
  <c r="AW241"/>
  <c r="AX241"/>
  <c r="AY241"/>
  <c r="AZ241"/>
  <c r="BA241"/>
  <c r="BB241"/>
  <c r="BC241"/>
  <c r="BD241"/>
  <c r="BE241"/>
  <c r="Y242"/>
  <c r="Z242"/>
  <c r="AA242"/>
  <c r="AC242"/>
  <c r="AD242"/>
  <c r="AE242"/>
  <c r="AG242"/>
  <c r="AH242"/>
  <c r="AI242"/>
  <c r="AJ242"/>
  <c r="AK242"/>
  <c r="AL242"/>
  <c r="AM242"/>
  <c r="AN242"/>
  <c r="AO242"/>
  <c r="AP242"/>
  <c r="AQ242"/>
  <c r="AS242"/>
  <c r="AT242"/>
  <c r="AU242"/>
  <c r="AW242"/>
  <c r="AX242"/>
  <c r="AY242"/>
  <c r="AZ242"/>
  <c r="BA242"/>
  <c r="BB242"/>
  <c r="BC242"/>
  <c r="BD242"/>
  <c r="BE242"/>
  <c r="Y243"/>
  <c r="Z243"/>
  <c r="AA243"/>
  <c r="AC243"/>
  <c r="AD243"/>
  <c r="AE243"/>
  <c r="AG243"/>
  <c r="AH243"/>
  <c r="AI243"/>
  <c r="AJ243"/>
  <c r="AK243"/>
  <c r="AL243"/>
  <c r="AM243"/>
  <c r="AN243"/>
  <c r="AO243"/>
  <c r="AP243"/>
  <c r="AQ243"/>
  <c r="AS243"/>
  <c r="AT243"/>
  <c r="AU243"/>
  <c r="AW243"/>
  <c r="AX243"/>
  <c r="AY243"/>
  <c r="AZ243"/>
  <c r="BA243"/>
  <c r="BB243"/>
  <c r="BC243"/>
  <c r="BD243"/>
  <c r="BE243"/>
  <c r="Y244"/>
  <c r="Z244"/>
  <c r="AA244"/>
  <c r="AC244"/>
  <c r="AD244"/>
  <c r="AE244"/>
  <c r="AG244"/>
  <c r="AH244"/>
  <c r="AI244"/>
  <c r="AJ244"/>
  <c r="AK244"/>
  <c r="AL244"/>
  <c r="AM244"/>
  <c r="AN244"/>
  <c r="AO244"/>
  <c r="AP244"/>
  <c r="AQ244"/>
  <c r="AS244"/>
  <c r="AT244"/>
  <c r="AU244"/>
  <c r="AW244"/>
  <c r="AX244"/>
  <c r="AY244"/>
  <c r="AZ244"/>
  <c r="BA244"/>
  <c r="BB244"/>
  <c r="BC244"/>
  <c r="BD244"/>
  <c r="BE244"/>
  <c r="Y245"/>
  <c r="Z245"/>
  <c r="AA245"/>
  <c r="AC245"/>
  <c r="AD245"/>
  <c r="AE245"/>
  <c r="AG245"/>
  <c r="AH245"/>
  <c r="AI245"/>
  <c r="AJ245"/>
  <c r="AK245"/>
  <c r="AL245"/>
  <c r="AM245"/>
  <c r="AN245"/>
  <c r="AO245"/>
  <c r="AP245"/>
  <c r="AQ245"/>
  <c r="AS245"/>
  <c r="AT245"/>
  <c r="AU245"/>
  <c r="AW245"/>
  <c r="AX245"/>
  <c r="AY245"/>
  <c r="AZ245"/>
  <c r="BA245"/>
  <c r="BB245"/>
  <c r="BC245"/>
  <c r="BD245"/>
  <c r="BE245"/>
  <c r="Y246"/>
  <c r="Z246"/>
  <c r="AA246"/>
  <c r="AC246"/>
  <c r="AD246"/>
  <c r="AE246"/>
  <c r="AG246"/>
  <c r="AH246"/>
  <c r="AI246"/>
  <c r="AJ246"/>
  <c r="AK246"/>
  <c r="AL246"/>
  <c r="AM246"/>
  <c r="AN246"/>
  <c r="AO246"/>
  <c r="AP246"/>
  <c r="AQ246"/>
  <c r="AS246"/>
  <c r="AT246"/>
  <c r="AU246"/>
  <c r="AW246"/>
  <c r="AX246"/>
  <c r="AY246"/>
  <c r="AZ246"/>
  <c r="BA246"/>
  <c r="BB246"/>
  <c r="BC246"/>
  <c r="BD246"/>
  <c r="BE246"/>
  <c r="Y247"/>
  <c r="Z247"/>
  <c r="AA247"/>
  <c r="AC247"/>
  <c r="AD247"/>
  <c r="AE247"/>
  <c r="AG247"/>
  <c r="AH247"/>
  <c r="AI247"/>
  <c r="AJ247"/>
  <c r="AK247"/>
  <c r="AL247"/>
  <c r="AM247"/>
  <c r="AN247"/>
  <c r="AO247"/>
  <c r="AP247"/>
  <c r="AQ247"/>
  <c r="AS247"/>
  <c r="AT247"/>
  <c r="AU247"/>
  <c r="AW247"/>
  <c r="AX247"/>
  <c r="AY247"/>
  <c r="AZ247"/>
  <c r="BA247"/>
  <c r="BB247"/>
  <c r="BC247"/>
  <c r="BD247"/>
  <c r="BE247"/>
  <c r="Y248"/>
  <c r="Z248"/>
  <c r="AA248"/>
  <c r="AC248"/>
  <c r="AD248"/>
  <c r="AE248"/>
  <c r="AG248"/>
  <c r="AH248"/>
  <c r="AI248"/>
  <c r="AJ248"/>
  <c r="AK248"/>
  <c r="AL248"/>
  <c r="AM248"/>
  <c r="AN248"/>
  <c r="AO248"/>
  <c r="AP248"/>
  <c r="AQ248"/>
  <c r="AS248"/>
  <c r="AT248"/>
  <c r="AU248"/>
  <c r="AW248"/>
  <c r="AX248"/>
  <c r="AY248"/>
  <c r="AZ248"/>
  <c r="BA248"/>
  <c r="BB248"/>
  <c r="BC248"/>
  <c r="BD248"/>
  <c r="BE248"/>
  <c r="Y249"/>
  <c r="Z249"/>
  <c r="AA249"/>
  <c r="AC249"/>
  <c r="AD249"/>
  <c r="AE249"/>
  <c r="AG249"/>
  <c r="AH249"/>
  <c r="AI249"/>
  <c r="AJ249"/>
  <c r="AK249"/>
  <c r="AL249"/>
  <c r="AM249"/>
  <c r="AN249"/>
  <c r="AO249"/>
  <c r="AP249"/>
  <c r="AQ249"/>
  <c r="AS249"/>
  <c r="AT249"/>
  <c r="AU249"/>
  <c r="AW249"/>
  <c r="AX249"/>
  <c r="AY249"/>
  <c r="AZ249"/>
  <c r="BA249"/>
  <c r="BB249"/>
  <c r="BC249"/>
  <c r="BD249"/>
  <c r="BE249"/>
  <c r="Y250"/>
  <c r="Z250"/>
  <c r="AA250"/>
  <c r="AC250"/>
  <c r="AD250"/>
  <c r="AE250"/>
  <c r="AG250"/>
  <c r="AH250"/>
  <c r="AI250"/>
  <c r="AJ250"/>
  <c r="AK250"/>
  <c r="AL250"/>
  <c r="AM250"/>
  <c r="AN250"/>
  <c r="AO250"/>
  <c r="AP250"/>
  <c r="AQ250"/>
  <c r="AS250"/>
  <c r="AT250"/>
  <c r="AU250"/>
  <c r="AW250"/>
  <c r="AX250"/>
  <c r="AY250"/>
  <c r="AZ250"/>
  <c r="BA250"/>
  <c r="BB250"/>
  <c r="BC250"/>
  <c r="BD250"/>
  <c r="BE250"/>
  <c r="Y251"/>
  <c r="Z251"/>
  <c r="AA251"/>
  <c r="AC251"/>
  <c r="AD251"/>
  <c r="AE251"/>
  <c r="AG251"/>
  <c r="AH251"/>
  <c r="AI251"/>
  <c r="AJ251"/>
  <c r="AK251"/>
  <c r="AL251"/>
  <c r="AM251"/>
  <c r="AN251"/>
  <c r="AO251"/>
  <c r="AP251"/>
  <c r="AQ251"/>
  <c r="AS251"/>
  <c r="AT251"/>
  <c r="AU251"/>
  <c r="AW251"/>
  <c r="AX251"/>
  <c r="AY251"/>
  <c r="AZ251"/>
  <c r="BA251"/>
  <c r="BB251"/>
  <c r="BC251"/>
  <c r="BD251"/>
  <c r="BE251"/>
  <c r="Y252"/>
  <c r="Z252"/>
  <c r="AA252"/>
  <c r="AC252"/>
  <c r="AD252"/>
  <c r="AE252"/>
  <c r="AG252"/>
  <c r="AH252"/>
  <c r="AI252"/>
  <c r="AJ252"/>
  <c r="AK252"/>
  <c r="AL252"/>
  <c r="AM252"/>
  <c r="AN252"/>
  <c r="AO252"/>
  <c r="AP252"/>
  <c r="AQ252"/>
  <c r="AS252"/>
  <c r="AT252"/>
  <c r="AU252"/>
  <c r="AW252"/>
  <c r="AX252"/>
  <c r="AY252"/>
  <c r="AZ252"/>
  <c r="BA252"/>
  <c r="BB252"/>
  <c r="BC252"/>
  <c r="BD252"/>
  <c r="BE252"/>
  <c r="Y253"/>
  <c r="Z253"/>
  <c r="AA253"/>
  <c r="AC253"/>
  <c r="AD253"/>
  <c r="AE253"/>
  <c r="AG253"/>
  <c r="AH253"/>
  <c r="AI253"/>
  <c r="AJ253"/>
  <c r="AK253"/>
  <c r="AL253"/>
  <c r="AM253"/>
  <c r="AN253"/>
  <c r="AO253"/>
  <c r="AP253"/>
  <c r="AQ253"/>
  <c r="AS253"/>
  <c r="AT253"/>
  <c r="AU253"/>
  <c r="AW253"/>
  <c r="AX253"/>
  <c r="AY253"/>
  <c r="AZ253"/>
  <c r="BA253"/>
  <c r="BB253"/>
  <c r="BC253"/>
  <c r="BD253"/>
  <c r="BE253"/>
  <c r="Y254"/>
  <c r="Z254"/>
  <c r="AA254"/>
  <c r="AC254"/>
  <c r="AD254"/>
  <c r="AE254"/>
  <c r="AG254"/>
  <c r="AH254"/>
  <c r="AI254"/>
  <c r="AJ254"/>
  <c r="AK254"/>
  <c r="AL254"/>
  <c r="AM254"/>
  <c r="AN254"/>
  <c r="AO254"/>
  <c r="AP254"/>
  <c r="AQ254"/>
  <c r="AS254"/>
  <c r="AT254"/>
  <c r="AU254"/>
  <c r="AW254"/>
  <c r="AX254"/>
  <c r="AY254"/>
  <c r="AZ254"/>
  <c r="BA254"/>
  <c r="BB254"/>
  <c r="BC254"/>
  <c r="BD254"/>
  <c r="BE254"/>
  <c r="Y255"/>
  <c r="Z255"/>
  <c r="AA255"/>
  <c r="AC255"/>
  <c r="AD255"/>
  <c r="AE255"/>
  <c r="AG255"/>
  <c r="AH255"/>
  <c r="AI255"/>
  <c r="AJ255"/>
  <c r="AK255"/>
  <c r="AL255"/>
  <c r="AM255"/>
  <c r="AN255"/>
  <c r="AO255"/>
  <c r="AP255"/>
  <c r="AQ255"/>
  <c r="AS255"/>
  <c r="AT255"/>
  <c r="AU255"/>
  <c r="AW255"/>
  <c r="AX255"/>
  <c r="AY255"/>
  <c r="AZ255"/>
  <c r="BA255"/>
  <c r="BB255"/>
  <c r="BC255"/>
  <c r="BD255"/>
  <c r="BE255"/>
  <c r="Y256"/>
  <c r="Z256"/>
  <c r="AA256"/>
  <c r="AC256"/>
  <c r="AD256"/>
  <c r="AE256"/>
  <c r="AG256"/>
  <c r="AH256"/>
  <c r="AI256"/>
  <c r="AJ256"/>
  <c r="AK256"/>
  <c r="AL256"/>
  <c r="AM256"/>
  <c r="AN256"/>
  <c r="AO256"/>
  <c r="AP256"/>
  <c r="AQ256"/>
  <c r="AS256"/>
  <c r="AT256"/>
  <c r="AU256"/>
  <c r="AW256"/>
  <c r="AX256"/>
  <c r="AY256"/>
  <c r="AZ256"/>
  <c r="BA256"/>
  <c r="BB256"/>
  <c r="BC256"/>
  <c r="BD256"/>
  <c r="BE256"/>
  <c r="Y257"/>
  <c r="Z257"/>
  <c r="AA257"/>
  <c r="AC257"/>
  <c r="AD257"/>
  <c r="AE257"/>
  <c r="AG257"/>
  <c r="AH257"/>
  <c r="AI257"/>
  <c r="AJ257"/>
  <c r="AK257"/>
  <c r="AL257"/>
  <c r="AM257"/>
  <c r="AN257"/>
  <c r="AO257"/>
  <c r="AP257"/>
  <c r="AQ257"/>
  <c r="AS257"/>
  <c r="AT257"/>
  <c r="AU257"/>
  <c r="AW257"/>
  <c r="AX257"/>
  <c r="AY257"/>
  <c r="AZ257"/>
  <c r="BA257"/>
  <c r="BB257"/>
  <c r="BC257"/>
  <c r="BD257"/>
  <c r="BE257"/>
  <c r="Y258"/>
  <c r="Z258"/>
  <c r="AA258"/>
  <c r="AC258"/>
  <c r="AD258"/>
  <c r="AE258"/>
  <c r="AG258"/>
  <c r="AH258"/>
  <c r="AI258"/>
  <c r="AJ258"/>
  <c r="AK258"/>
  <c r="AL258"/>
  <c r="AM258"/>
  <c r="AN258"/>
  <c r="AO258"/>
  <c r="AP258"/>
  <c r="AQ258"/>
  <c r="AS258"/>
  <c r="AT258"/>
  <c r="AU258"/>
  <c r="AW258"/>
  <c r="AX258"/>
  <c r="AY258"/>
  <c r="AZ258"/>
  <c r="BA258"/>
  <c r="BB258"/>
  <c r="BC258"/>
  <c r="BD258"/>
  <c r="BE258"/>
  <c r="Y259"/>
  <c r="Z259"/>
  <c r="AA259"/>
  <c r="AC259"/>
  <c r="AD259"/>
  <c r="AE259"/>
  <c r="AG259"/>
  <c r="AH259"/>
  <c r="AI259"/>
  <c r="AJ259"/>
  <c r="AK259"/>
  <c r="AL259"/>
  <c r="AM259"/>
  <c r="AN259"/>
  <c r="AO259"/>
  <c r="AP259"/>
  <c r="AQ259"/>
  <c r="AS259"/>
  <c r="AT259"/>
  <c r="AU259"/>
  <c r="AW259"/>
  <c r="AX259"/>
  <c r="AY259"/>
  <c r="AZ259"/>
  <c r="BA259"/>
  <c r="BB259"/>
  <c r="BC259"/>
  <c r="BD259"/>
  <c r="BE259"/>
  <c r="Y260"/>
  <c r="Z260"/>
  <c r="AA260"/>
  <c r="AC260"/>
  <c r="AD260"/>
  <c r="AE260"/>
  <c r="AG260"/>
  <c r="AH260"/>
  <c r="AI260"/>
  <c r="AJ260"/>
  <c r="AK260"/>
  <c r="AL260"/>
  <c r="AM260"/>
  <c r="AN260"/>
  <c r="AO260"/>
  <c r="AP260"/>
  <c r="AQ260"/>
  <c r="AS260"/>
  <c r="AT260"/>
  <c r="AU260"/>
  <c r="AW260"/>
  <c r="AX260"/>
  <c r="AY260"/>
  <c r="AZ260"/>
  <c r="BA260"/>
  <c r="BB260"/>
  <c r="BC260"/>
  <c r="BD260"/>
  <c r="BE260"/>
  <c r="Y261"/>
  <c r="Z261"/>
  <c r="AA261"/>
  <c r="AC261"/>
  <c r="AD261"/>
  <c r="AE261"/>
  <c r="AG261"/>
  <c r="AH261"/>
  <c r="AI261"/>
  <c r="AJ261"/>
  <c r="AK261"/>
  <c r="AL261"/>
  <c r="AM261"/>
  <c r="AN261"/>
  <c r="AO261"/>
  <c r="AP261"/>
  <c r="AQ261"/>
  <c r="AS261"/>
  <c r="AT261"/>
  <c r="AU261"/>
  <c r="AW261"/>
  <c r="AX261"/>
  <c r="AY261"/>
  <c r="AZ261"/>
  <c r="BA261"/>
  <c r="BB261"/>
  <c r="BC261"/>
  <c r="BD261"/>
  <c r="BE261"/>
  <c r="Y262"/>
  <c r="Z262"/>
  <c r="AA262"/>
  <c r="AC262"/>
  <c r="AD262"/>
  <c r="AE262"/>
  <c r="AG262"/>
  <c r="AH262"/>
  <c r="AI262"/>
  <c r="AJ262"/>
  <c r="AK262"/>
  <c r="AL262"/>
  <c r="AM262"/>
  <c r="AN262"/>
  <c r="AO262"/>
  <c r="AP262"/>
  <c r="AQ262"/>
  <c r="AS262"/>
  <c r="AT262"/>
  <c r="AU262"/>
  <c r="AW262"/>
  <c r="AX262"/>
  <c r="AY262"/>
  <c r="AZ262"/>
  <c r="BA262"/>
  <c r="BB262"/>
  <c r="BC262"/>
  <c r="BD262"/>
  <c r="BE262"/>
  <c r="Y263"/>
  <c r="Z263"/>
  <c r="AA263"/>
  <c r="AC263"/>
  <c r="AD263"/>
  <c r="AE263"/>
  <c r="AG263"/>
  <c r="AH263"/>
  <c r="AI263"/>
  <c r="AJ263"/>
  <c r="AK263"/>
  <c r="AL263"/>
  <c r="AM263"/>
  <c r="AN263"/>
  <c r="AO263"/>
  <c r="AP263"/>
  <c r="AQ263"/>
  <c r="AS263"/>
  <c r="AT263"/>
  <c r="AU263"/>
  <c r="AW263"/>
  <c r="AX263"/>
  <c r="AY263"/>
  <c r="AZ263"/>
  <c r="BA263"/>
  <c r="BB263"/>
  <c r="BC263"/>
  <c r="BD263"/>
  <c r="BE263"/>
  <c r="Y264"/>
  <c r="Z264"/>
  <c r="AA264"/>
  <c r="AC264"/>
  <c r="AD264"/>
  <c r="AE264"/>
  <c r="AG264"/>
  <c r="AH264"/>
  <c r="AI264"/>
  <c r="AJ264"/>
  <c r="AK264"/>
  <c r="AL264"/>
  <c r="AM264"/>
  <c r="AN264"/>
  <c r="AO264"/>
  <c r="AP264"/>
  <c r="AQ264"/>
  <c r="AS264"/>
  <c r="AT264"/>
  <c r="AU264"/>
  <c r="AW264"/>
  <c r="AX264"/>
  <c r="AY264"/>
  <c r="AZ264"/>
  <c r="BA264"/>
  <c r="BB264"/>
  <c r="BC264"/>
  <c r="BD264"/>
  <c r="BE264"/>
  <c r="Y265"/>
  <c r="Z265"/>
  <c r="AA265"/>
  <c r="AC265"/>
  <c r="AD265"/>
  <c r="AE265"/>
  <c r="AG265"/>
  <c r="AH265"/>
  <c r="AI265"/>
  <c r="AJ265"/>
  <c r="AK265"/>
  <c r="AL265"/>
  <c r="AM265"/>
  <c r="AN265"/>
  <c r="AO265"/>
  <c r="AP265"/>
  <c r="AQ265"/>
  <c r="AS265"/>
  <c r="AT265"/>
  <c r="AU265"/>
  <c r="AW265"/>
  <c r="AX265"/>
  <c r="AY265"/>
  <c r="AZ265"/>
  <c r="BA265"/>
  <c r="BB265"/>
  <c r="BC265"/>
  <c r="BD265"/>
  <c r="BE265"/>
  <c r="Y266"/>
  <c r="Z266"/>
  <c r="AA266"/>
  <c r="AC266"/>
  <c r="AD266"/>
  <c r="AE266"/>
  <c r="AG266"/>
  <c r="AH266"/>
  <c r="AI266"/>
  <c r="AJ266"/>
  <c r="AK266"/>
  <c r="AL266"/>
  <c r="AM266"/>
  <c r="AN266"/>
  <c r="AO266"/>
  <c r="AP266"/>
  <c r="AQ266"/>
  <c r="AS266"/>
  <c r="AT266"/>
  <c r="AU266"/>
  <c r="AW266"/>
  <c r="AX266"/>
  <c r="AY266"/>
  <c r="AZ266"/>
  <c r="BA266"/>
  <c r="BB266"/>
  <c r="BC266"/>
  <c r="BD266"/>
  <c r="BE266"/>
  <c r="Y267"/>
  <c r="Z267"/>
  <c r="AA267"/>
  <c r="AC267"/>
  <c r="AD267"/>
  <c r="AE267"/>
  <c r="AG267"/>
  <c r="AH267"/>
  <c r="AI267"/>
  <c r="AJ267"/>
  <c r="AK267"/>
  <c r="AL267"/>
  <c r="AM267"/>
  <c r="AN267"/>
  <c r="AO267"/>
  <c r="AP267"/>
  <c r="AQ267"/>
  <c r="AS267"/>
  <c r="AT267"/>
  <c r="AU267"/>
  <c r="AW267"/>
  <c r="AX267"/>
  <c r="AY267"/>
  <c r="AZ267"/>
  <c r="BA267"/>
  <c r="BB267"/>
  <c r="BC267"/>
  <c r="BD267"/>
  <c r="BE267"/>
  <c r="Y268"/>
  <c r="Z268"/>
  <c r="AA268"/>
  <c r="AC268"/>
  <c r="AD268"/>
  <c r="AE268"/>
  <c r="AG268"/>
  <c r="AH268"/>
  <c r="AI268"/>
  <c r="AJ268"/>
  <c r="AK268"/>
  <c r="AL268"/>
  <c r="AM268"/>
  <c r="AN268"/>
  <c r="AO268"/>
  <c r="AP268"/>
  <c r="AQ268"/>
  <c r="AS268"/>
  <c r="AT268"/>
  <c r="AU268"/>
  <c r="AW268"/>
  <c r="AX268"/>
  <c r="AY268"/>
  <c r="AZ268"/>
  <c r="BA268"/>
  <c r="BB268"/>
  <c r="BC268"/>
  <c r="BD268"/>
  <c r="BE268"/>
  <c r="Y269"/>
  <c r="Z269"/>
  <c r="AA269"/>
  <c r="AC269"/>
  <c r="AD269"/>
  <c r="AE269"/>
  <c r="AG269"/>
  <c r="AH269"/>
  <c r="AI269"/>
  <c r="AJ269"/>
  <c r="AK269"/>
  <c r="AL269"/>
  <c r="AM269"/>
  <c r="AN269"/>
  <c r="AO269"/>
  <c r="AP269"/>
  <c r="AQ269"/>
  <c r="AS269"/>
  <c r="AT269"/>
  <c r="AU269"/>
  <c r="AW269"/>
  <c r="AX269"/>
  <c r="AY269"/>
  <c r="AZ269"/>
  <c r="BA269"/>
  <c r="BB269"/>
  <c r="BC269"/>
  <c r="BD269"/>
  <c r="BE269"/>
  <c r="Y270"/>
  <c r="Z270"/>
  <c r="AA270"/>
  <c r="AC270"/>
  <c r="AD270"/>
  <c r="AE270"/>
  <c r="AG270"/>
  <c r="AH270"/>
  <c r="AI270"/>
  <c r="AJ270"/>
  <c r="AK270"/>
  <c r="AL270"/>
  <c r="AM270"/>
  <c r="AN270"/>
  <c r="AO270"/>
  <c r="AP270"/>
  <c r="AQ270"/>
  <c r="AS270"/>
  <c r="AT270"/>
  <c r="AU270"/>
  <c r="AW270"/>
  <c r="AX270"/>
  <c r="AY270"/>
  <c r="AZ270"/>
  <c r="BA270"/>
  <c r="BB270"/>
  <c r="BC270"/>
  <c r="BD270"/>
  <c r="BE270"/>
  <c r="Y271"/>
  <c r="Z271"/>
  <c r="AA271"/>
  <c r="AC271"/>
  <c r="AD271"/>
  <c r="AE271"/>
  <c r="AG271"/>
  <c r="AH271"/>
  <c r="AI271"/>
  <c r="AJ271"/>
  <c r="AK271"/>
  <c r="AL271"/>
  <c r="AM271"/>
  <c r="AN271"/>
  <c r="AO271"/>
  <c r="AP271"/>
  <c r="AQ271"/>
  <c r="AS271"/>
  <c r="AT271"/>
  <c r="AU271"/>
  <c r="AW271"/>
  <c r="AX271"/>
  <c r="AY271"/>
  <c r="AZ271"/>
  <c r="BA271"/>
  <c r="BB271"/>
  <c r="BC271"/>
  <c r="BD271"/>
  <c r="BE271"/>
  <c r="Y272"/>
  <c r="Z272"/>
  <c r="AA272"/>
  <c r="AC272"/>
  <c r="AD272"/>
  <c r="AE272"/>
  <c r="AG272"/>
  <c r="AH272"/>
  <c r="AI272"/>
  <c r="AJ272"/>
  <c r="AK272"/>
  <c r="AL272"/>
  <c r="AM272"/>
  <c r="AN272"/>
  <c r="AO272"/>
  <c r="AP272"/>
  <c r="AQ272"/>
  <c r="AS272"/>
  <c r="AT272"/>
  <c r="AU272"/>
  <c r="AW272"/>
  <c r="AX272"/>
  <c r="AY272"/>
  <c r="AZ272"/>
  <c r="BA272"/>
  <c r="BB272"/>
  <c r="BC272"/>
  <c r="BD272"/>
  <c r="BE272"/>
  <c r="Y273"/>
  <c r="Z273"/>
  <c r="AA273"/>
  <c r="AC273"/>
  <c r="AD273"/>
  <c r="AE273"/>
  <c r="AG273"/>
  <c r="AH273"/>
  <c r="AI273"/>
  <c r="AJ273"/>
  <c r="AK273"/>
  <c r="AL273"/>
  <c r="AM273"/>
  <c r="AN273"/>
  <c r="AO273"/>
  <c r="AP273"/>
  <c r="AQ273"/>
  <c r="AS273"/>
  <c r="AT273"/>
  <c r="AU273"/>
  <c r="AW273"/>
  <c r="AX273"/>
  <c r="AY273"/>
  <c r="AZ273"/>
  <c r="BA273"/>
  <c r="BB273"/>
  <c r="BC273"/>
  <c r="BD273"/>
  <c r="BE273"/>
  <c r="Y274"/>
  <c r="Z274"/>
  <c r="AA274"/>
  <c r="AC274"/>
  <c r="AD274"/>
  <c r="AE274"/>
  <c r="AG274"/>
  <c r="AH274"/>
  <c r="AI274"/>
  <c r="AJ274"/>
  <c r="AK274"/>
  <c r="AL274"/>
  <c r="AM274"/>
  <c r="AN274"/>
  <c r="AO274"/>
  <c r="AP274"/>
  <c r="AQ274"/>
  <c r="AS274"/>
  <c r="AT274"/>
  <c r="AU274"/>
  <c r="AW274"/>
  <c r="AX274"/>
  <c r="AY274"/>
  <c r="AZ274"/>
  <c r="BA274"/>
  <c r="BB274"/>
  <c r="BC274"/>
  <c r="BD274"/>
  <c r="BE274"/>
  <c r="Y275"/>
  <c r="Z275"/>
  <c r="AA275"/>
  <c r="AC275"/>
  <c r="AD275"/>
  <c r="AE275"/>
  <c r="AG275"/>
  <c r="AH275"/>
  <c r="AI275"/>
  <c r="AJ275"/>
  <c r="AK275"/>
  <c r="AL275"/>
  <c r="AM275"/>
  <c r="AN275"/>
  <c r="AO275"/>
  <c r="AP275"/>
  <c r="AQ275"/>
  <c r="AS275"/>
  <c r="AT275"/>
  <c r="AU275"/>
  <c r="AW275"/>
  <c r="AX275"/>
  <c r="AY275"/>
  <c r="AZ275"/>
  <c r="BA275"/>
  <c r="BB275"/>
  <c r="BC275"/>
  <c r="BD275"/>
  <c r="BE275"/>
  <c r="Y276"/>
  <c r="Z276"/>
  <c r="AA276"/>
  <c r="AC276"/>
  <c r="AD276"/>
  <c r="AE276"/>
  <c r="AG276"/>
  <c r="AH276"/>
  <c r="AI276"/>
  <c r="AJ276"/>
  <c r="AK276"/>
  <c r="AL276"/>
  <c r="AM276"/>
  <c r="AN276"/>
  <c r="AO276"/>
  <c r="AP276"/>
  <c r="AQ276"/>
  <c r="AS276"/>
  <c r="AT276"/>
  <c r="AU276"/>
  <c r="AW276"/>
  <c r="AX276"/>
  <c r="AY276"/>
  <c r="AZ276"/>
  <c r="BA276"/>
  <c r="BB276"/>
  <c r="BC276"/>
  <c r="BD276"/>
  <c r="BE276"/>
  <c r="Y277"/>
  <c r="Z277"/>
  <c r="AA277"/>
  <c r="AC277"/>
  <c r="AD277"/>
  <c r="AE277"/>
  <c r="AG277"/>
  <c r="AH277"/>
  <c r="AI277"/>
  <c r="AJ277"/>
  <c r="AK277"/>
  <c r="AL277"/>
  <c r="AM277"/>
  <c r="AN277"/>
  <c r="AO277"/>
  <c r="AP277"/>
  <c r="AQ277"/>
  <c r="AS277"/>
  <c r="AT277"/>
  <c r="AU277"/>
  <c r="AW277"/>
  <c r="AX277"/>
  <c r="AY277"/>
  <c r="AZ277"/>
  <c r="BA277"/>
  <c r="BB277"/>
  <c r="BC277"/>
  <c r="BD277"/>
  <c r="BE277"/>
  <c r="Y278"/>
  <c r="Z278"/>
  <c r="AA278"/>
  <c r="AC278"/>
  <c r="AD278"/>
  <c r="AE278"/>
  <c r="AG278"/>
  <c r="AH278"/>
  <c r="AI278"/>
  <c r="AJ278"/>
  <c r="AK278"/>
  <c r="AL278"/>
  <c r="AM278"/>
  <c r="AN278"/>
  <c r="AO278"/>
  <c r="AP278"/>
  <c r="AQ278"/>
  <c r="AS278"/>
  <c r="AT278"/>
  <c r="AU278"/>
  <c r="AW278"/>
  <c r="AX278"/>
  <c r="AY278"/>
  <c r="AZ278"/>
  <c r="BA278"/>
  <c r="BB278"/>
  <c r="BC278"/>
  <c r="BD278"/>
  <c r="BE278"/>
  <c r="Y279"/>
  <c r="Z279"/>
  <c r="AA279"/>
  <c r="AC279"/>
  <c r="AD279"/>
  <c r="AE279"/>
  <c r="AG279"/>
  <c r="AH279"/>
  <c r="AI279"/>
  <c r="AJ279"/>
  <c r="AK279"/>
  <c r="AL279"/>
  <c r="AM279"/>
  <c r="AN279"/>
  <c r="AO279"/>
  <c r="AP279"/>
  <c r="AQ279"/>
  <c r="AS279"/>
  <c r="AT279"/>
  <c r="AU279"/>
  <c r="AW279"/>
  <c r="AX279"/>
  <c r="AY279"/>
  <c r="AZ279"/>
  <c r="BA279"/>
  <c r="BB279"/>
  <c r="BC279"/>
  <c r="BD279"/>
  <c r="BE279"/>
  <c r="Y280"/>
  <c r="Z280"/>
  <c r="AA280"/>
  <c r="AC280"/>
  <c r="AD280"/>
  <c r="AE280"/>
  <c r="AG280"/>
  <c r="AH280"/>
  <c r="AI280"/>
  <c r="AJ280"/>
  <c r="AK280"/>
  <c r="AL280"/>
  <c r="AM280"/>
  <c r="AN280"/>
  <c r="AO280"/>
  <c r="AP280"/>
  <c r="AQ280"/>
  <c r="AS280"/>
  <c r="AT280"/>
  <c r="AU280"/>
  <c r="AW280"/>
  <c r="AX280"/>
  <c r="AY280"/>
  <c r="AZ280"/>
  <c r="BA280"/>
  <c r="BB280"/>
  <c r="BC280"/>
  <c r="BD280"/>
  <c r="BE280"/>
  <c r="Y281"/>
  <c r="Z281"/>
  <c r="AA281"/>
  <c r="AC281"/>
  <c r="AD281"/>
  <c r="AE281"/>
  <c r="AG281"/>
  <c r="AH281"/>
  <c r="AI281"/>
  <c r="AJ281"/>
  <c r="AK281"/>
  <c r="AL281"/>
  <c r="AM281"/>
  <c r="AN281"/>
  <c r="AO281"/>
  <c r="AP281"/>
  <c r="AQ281"/>
  <c r="AS281"/>
  <c r="AT281"/>
  <c r="AU281"/>
  <c r="AW281"/>
  <c r="AX281"/>
  <c r="AY281"/>
  <c r="AZ281"/>
  <c r="BA281"/>
  <c r="BB281"/>
  <c r="BC281"/>
  <c r="BD281"/>
  <c r="BE281"/>
  <c r="Y282"/>
  <c r="Z282"/>
  <c r="AA282"/>
  <c r="AC282"/>
  <c r="AD282"/>
  <c r="AE282"/>
  <c r="AG282"/>
  <c r="AH282"/>
  <c r="AI282"/>
  <c r="AJ282"/>
  <c r="AK282"/>
  <c r="AL282"/>
  <c r="AM282"/>
  <c r="AN282"/>
  <c r="AO282"/>
  <c r="AP282"/>
  <c r="AQ282"/>
  <c r="AS282"/>
  <c r="AT282"/>
  <c r="AU282"/>
  <c r="AW282"/>
  <c r="AX282"/>
  <c r="AY282"/>
  <c r="AZ282"/>
  <c r="BA282"/>
  <c r="BB282"/>
  <c r="BC282"/>
  <c r="BD282"/>
  <c r="BE282"/>
  <c r="Y283"/>
  <c r="Z283"/>
  <c r="AA283"/>
  <c r="AC283"/>
  <c r="AD283"/>
  <c r="AE283"/>
  <c r="AG283"/>
  <c r="AH283"/>
  <c r="AI283"/>
  <c r="AJ283"/>
  <c r="AK283"/>
  <c r="AL283"/>
  <c r="AM283"/>
  <c r="AN283"/>
  <c r="AO283"/>
  <c r="AP283"/>
  <c r="AQ283"/>
  <c r="AS283"/>
  <c r="AT283"/>
  <c r="AU283"/>
  <c r="AW283"/>
  <c r="AX283"/>
  <c r="AY283"/>
  <c r="AZ283"/>
  <c r="BA283"/>
  <c r="BB283"/>
  <c r="BC283"/>
  <c r="BD283"/>
  <c r="BE283"/>
  <c r="Y284"/>
  <c r="Z284"/>
  <c r="AA284"/>
  <c r="AC284"/>
  <c r="AD284"/>
  <c r="AE284"/>
  <c r="AG284"/>
  <c r="AH284"/>
  <c r="AI284"/>
  <c r="AJ284"/>
  <c r="AK284"/>
  <c r="AL284"/>
  <c r="AM284"/>
  <c r="AN284"/>
  <c r="AO284"/>
  <c r="AP284"/>
  <c r="AQ284"/>
  <c r="AS284"/>
  <c r="AT284"/>
  <c r="AU284"/>
  <c r="AW284"/>
  <c r="AX284"/>
  <c r="AY284"/>
  <c r="AZ284"/>
  <c r="BA284"/>
  <c r="BB284"/>
  <c r="BC284"/>
  <c r="BD284"/>
  <c r="BE284"/>
  <c r="Y285"/>
  <c r="Z285"/>
  <c r="AA285"/>
  <c r="AC285"/>
  <c r="AD285"/>
  <c r="AE285"/>
  <c r="AG285"/>
  <c r="AH285"/>
  <c r="AI285"/>
  <c r="AJ285"/>
  <c r="AK285"/>
  <c r="AL285"/>
  <c r="AM285"/>
  <c r="AN285"/>
  <c r="AO285"/>
  <c r="AP285"/>
  <c r="AQ285"/>
  <c r="AS285"/>
  <c r="AT285"/>
  <c r="AU285"/>
  <c r="AW285"/>
  <c r="AX285"/>
  <c r="AY285"/>
  <c r="AZ285"/>
  <c r="BA285"/>
  <c r="BB285"/>
  <c r="BC285"/>
  <c r="BD285"/>
  <c r="BE285"/>
  <c r="Y286"/>
  <c r="Z286"/>
  <c r="AA286"/>
  <c r="AC286"/>
  <c r="AD286"/>
  <c r="AE286"/>
  <c r="AG286"/>
  <c r="AH286"/>
  <c r="AI286"/>
  <c r="AJ286"/>
  <c r="AK286"/>
  <c r="AL286"/>
  <c r="AM286"/>
  <c r="AN286"/>
  <c r="AO286"/>
  <c r="AP286"/>
  <c r="AQ286"/>
  <c r="AS286"/>
  <c r="AT286"/>
  <c r="AU286"/>
  <c r="AW286"/>
  <c r="AX286"/>
  <c r="AY286"/>
  <c r="AZ286"/>
  <c r="BA286"/>
  <c r="BB286"/>
  <c r="BC286"/>
  <c r="BD286"/>
  <c r="BE286"/>
  <c r="Y287"/>
  <c r="Z287"/>
  <c r="AA287"/>
  <c r="AC287"/>
  <c r="AD287"/>
  <c r="AE287"/>
  <c r="AG287"/>
  <c r="AH287"/>
  <c r="AI287"/>
  <c r="AJ287"/>
  <c r="AK287"/>
  <c r="AL287"/>
  <c r="AM287"/>
  <c r="AN287"/>
  <c r="AO287"/>
  <c r="AP287"/>
  <c r="AQ287"/>
  <c r="AS287"/>
  <c r="AT287"/>
  <c r="AU287"/>
  <c r="AW287"/>
  <c r="AX287"/>
  <c r="AY287"/>
  <c r="AZ287"/>
  <c r="BA287"/>
  <c r="BB287"/>
  <c r="BC287"/>
  <c r="BD287"/>
  <c r="BE287"/>
  <c r="Y288"/>
  <c r="Z288"/>
  <c r="AA288"/>
  <c r="AC288"/>
  <c r="AD288"/>
  <c r="AE288"/>
  <c r="AG288"/>
  <c r="AH288"/>
  <c r="AI288"/>
  <c r="AJ288"/>
  <c r="AK288"/>
  <c r="AL288"/>
  <c r="AM288"/>
  <c r="AN288"/>
  <c r="AO288"/>
  <c r="AP288"/>
  <c r="AQ288"/>
  <c r="AS288"/>
  <c r="AT288"/>
  <c r="AU288"/>
  <c r="AW288"/>
  <c r="AX288"/>
  <c r="AY288"/>
  <c r="AZ288"/>
  <c r="BA288"/>
  <c r="BB288"/>
  <c r="BC288"/>
  <c r="BD288"/>
  <c r="BE288"/>
  <c r="Y289"/>
  <c r="Z289"/>
  <c r="AA289"/>
  <c r="AC289"/>
  <c r="AD289"/>
  <c r="AE289"/>
  <c r="AG289"/>
  <c r="AH289"/>
  <c r="AI289"/>
  <c r="AJ289"/>
  <c r="AK289"/>
  <c r="AL289"/>
  <c r="AM289"/>
  <c r="AN289"/>
  <c r="AO289"/>
  <c r="AP289"/>
  <c r="AQ289"/>
  <c r="AS289"/>
  <c r="AT289"/>
  <c r="AU289"/>
  <c r="AW289"/>
  <c r="AX289"/>
  <c r="AY289"/>
  <c r="AZ289"/>
  <c r="BA289"/>
  <c r="BB289"/>
  <c r="BC289"/>
  <c r="BD289"/>
  <c r="BE289"/>
  <c r="Y290"/>
  <c r="Z290"/>
  <c r="AA290"/>
  <c r="AC290"/>
  <c r="AD290"/>
  <c r="AE290"/>
  <c r="AG290"/>
  <c r="AH290"/>
  <c r="AI290"/>
  <c r="AJ290"/>
  <c r="AK290"/>
  <c r="AL290"/>
  <c r="AM290"/>
  <c r="AN290"/>
  <c r="AO290"/>
  <c r="AP290"/>
  <c r="AQ290"/>
  <c r="AS290"/>
  <c r="AT290"/>
  <c r="AU290"/>
  <c r="AW290"/>
  <c r="AX290"/>
  <c r="AY290"/>
  <c r="AZ290"/>
  <c r="BA290"/>
  <c r="BB290"/>
  <c r="BC290"/>
  <c r="BD290"/>
  <c r="BE290"/>
  <c r="Y291"/>
  <c r="Z291"/>
  <c r="AA291"/>
  <c r="AC291"/>
  <c r="AD291"/>
  <c r="AE291"/>
  <c r="AG291"/>
  <c r="AH291"/>
  <c r="AI291"/>
  <c r="AJ291"/>
  <c r="AK291"/>
  <c r="AL291"/>
  <c r="AM291"/>
  <c r="AN291"/>
  <c r="AO291"/>
  <c r="AP291"/>
  <c r="AQ291"/>
  <c r="AS291"/>
  <c r="AT291"/>
  <c r="AU291"/>
  <c r="AW291"/>
  <c r="AX291"/>
  <c r="AY291"/>
  <c r="AZ291"/>
  <c r="BA291"/>
  <c r="BB291"/>
  <c r="BC291"/>
  <c r="BD291"/>
  <c r="BE291"/>
  <c r="Y292"/>
  <c r="Z292"/>
  <c r="AA292"/>
  <c r="AC292"/>
  <c r="AD292"/>
  <c r="AE292"/>
  <c r="AG292"/>
  <c r="AH292"/>
  <c r="AI292"/>
  <c r="AJ292"/>
  <c r="AK292"/>
  <c r="AL292"/>
  <c r="AM292"/>
  <c r="AN292"/>
  <c r="AO292"/>
  <c r="AP292"/>
  <c r="AQ292"/>
  <c r="AS292"/>
  <c r="AT292"/>
  <c r="AU292"/>
  <c r="AW292"/>
  <c r="AX292"/>
  <c r="AY292"/>
  <c r="AZ292"/>
  <c r="BA292"/>
  <c r="BB292"/>
  <c r="BC292"/>
  <c r="BD292"/>
  <c r="BE292"/>
  <c r="Y293"/>
  <c r="Z293"/>
  <c r="AA293"/>
  <c r="AC293"/>
  <c r="AD293"/>
  <c r="AE293"/>
  <c r="AG293"/>
  <c r="AH293"/>
  <c r="AI293"/>
  <c r="AJ293"/>
  <c r="AK293"/>
  <c r="AL293"/>
  <c r="AM293"/>
  <c r="AN293"/>
  <c r="AO293"/>
  <c r="AP293"/>
  <c r="AQ293"/>
  <c r="AS293"/>
  <c r="AT293"/>
  <c r="AU293"/>
  <c r="AW293"/>
  <c r="AX293"/>
  <c r="AY293"/>
  <c r="AZ293"/>
  <c r="BA293"/>
  <c r="BB293"/>
  <c r="BC293"/>
  <c r="BD293"/>
  <c r="BE293"/>
  <c r="Y294"/>
  <c r="Z294"/>
  <c r="AA294"/>
  <c r="AC294"/>
  <c r="AD294"/>
  <c r="AE294"/>
  <c r="AG294"/>
  <c r="AH294"/>
  <c r="AI294"/>
  <c r="AJ294"/>
  <c r="AK294"/>
  <c r="AL294"/>
  <c r="AM294"/>
  <c r="AN294"/>
  <c r="AO294"/>
  <c r="AP294"/>
  <c r="AQ294"/>
  <c r="AS294"/>
  <c r="AT294"/>
  <c r="AU294"/>
  <c r="AW294"/>
  <c r="AX294"/>
  <c r="AY294"/>
  <c r="AZ294"/>
  <c r="BA294"/>
  <c r="BB294"/>
  <c r="BC294"/>
  <c r="BD294"/>
  <c r="BE294"/>
  <c r="Y295"/>
  <c r="Z295"/>
  <c r="AA295"/>
  <c r="AC295"/>
  <c r="AD295"/>
  <c r="AE295"/>
  <c r="AG295"/>
  <c r="AH295"/>
  <c r="AI295"/>
  <c r="AJ295"/>
  <c r="AK295"/>
  <c r="AL295"/>
  <c r="AM295"/>
  <c r="AN295"/>
  <c r="AO295"/>
  <c r="AP295"/>
  <c r="AQ295"/>
  <c r="AS295"/>
  <c r="AT295"/>
  <c r="AU295"/>
  <c r="AW295"/>
  <c r="AX295"/>
  <c r="AY295"/>
  <c r="AZ295"/>
  <c r="BA295"/>
  <c r="BB295"/>
  <c r="BC295"/>
  <c r="BD295"/>
  <c r="BE295"/>
  <c r="Y296"/>
  <c r="Z296"/>
  <c r="AA296"/>
  <c r="AC296"/>
  <c r="AD296"/>
  <c r="AE296"/>
  <c r="AG296"/>
  <c r="AH296"/>
  <c r="AI296"/>
  <c r="AJ296"/>
  <c r="AK296"/>
  <c r="AL296"/>
  <c r="AM296"/>
  <c r="AN296"/>
  <c r="AO296"/>
  <c r="AP296"/>
  <c r="AQ296"/>
  <c r="AS296"/>
  <c r="AT296"/>
  <c r="AU296"/>
  <c r="AW296"/>
  <c r="AX296"/>
  <c r="AY296"/>
  <c r="AZ296"/>
  <c r="BA296"/>
  <c r="BB296"/>
  <c r="BC296"/>
  <c r="BD296"/>
  <c r="BE296"/>
  <c r="Y297"/>
  <c r="Z297"/>
  <c r="AA297"/>
  <c r="AC297"/>
  <c r="AD297"/>
  <c r="AE297"/>
  <c r="AG297"/>
  <c r="AH297"/>
  <c r="AI297"/>
  <c r="AJ297"/>
  <c r="AK297"/>
  <c r="AL297"/>
  <c r="AM297"/>
  <c r="AN297"/>
  <c r="AO297"/>
  <c r="AP297"/>
  <c r="AQ297"/>
  <c r="AS297"/>
  <c r="AT297"/>
  <c r="AU297"/>
  <c r="AW297"/>
  <c r="AX297"/>
  <c r="AY297"/>
  <c r="AZ297"/>
  <c r="BA297"/>
  <c r="BB297"/>
  <c r="BC297"/>
  <c r="BD297"/>
  <c r="BE297"/>
  <c r="Y298"/>
  <c r="Z298"/>
  <c r="AA298"/>
  <c r="AC298"/>
  <c r="AD298"/>
  <c r="AE298"/>
  <c r="AG298"/>
  <c r="AH298"/>
  <c r="AI298"/>
  <c r="AJ298"/>
  <c r="AK298"/>
  <c r="AL298"/>
  <c r="AM298"/>
  <c r="AN298"/>
  <c r="AO298"/>
  <c r="AP298"/>
  <c r="AQ298"/>
  <c r="AS298"/>
  <c r="AT298"/>
  <c r="AU298"/>
  <c r="AW298"/>
  <c r="AX298"/>
  <c r="AY298"/>
  <c r="AZ298"/>
  <c r="BA298"/>
  <c r="BB298"/>
  <c r="BC298"/>
  <c r="BD298"/>
  <c r="BE298"/>
  <c r="Y299"/>
  <c r="Z299"/>
  <c r="AA299"/>
  <c r="AC299"/>
  <c r="AD299"/>
  <c r="AE299"/>
  <c r="AG299"/>
  <c r="AH299"/>
  <c r="AI299"/>
  <c r="AJ299"/>
  <c r="AK299"/>
  <c r="AL299"/>
  <c r="AM299"/>
  <c r="AN299"/>
  <c r="AO299"/>
  <c r="AP299"/>
  <c r="AQ299"/>
  <c r="AS299"/>
  <c r="AT299"/>
  <c r="AU299"/>
  <c r="AW299"/>
  <c r="AX299"/>
  <c r="AY299"/>
  <c r="AZ299"/>
  <c r="BA299"/>
  <c r="BB299"/>
  <c r="BC299"/>
  <c r="BD299"/>
  <c r="BE299"/>
  <c r="Y300"/>
  <c r="Z300"/>
  <c r="AA300"/>
  <c r="AC300"/>
  <c r="AD300"/>
  <c r="AE300"/>
  <c r="AG300"/>
  <c r="AH300"/>
  <c r="AI300"/>
  <c r="AJ300"/>
  <c r="AK300"/>
  <c r="AL300"/>
  <c r="AM300"/>
  <c r="AN300"/>
  <c r="AO300"/>
  <c r="AP300"/>
  <c r="AQ300"/>
  <c r="AS300"/>
  <c r="AT300"/>
  <c r="AU300"/>
  <c r="AW300"/>
  <c r="AX300"/>
  <c r="AY300"/>
  <c r="AZ300"/>
  <c r="BA300"/>
  <c r="BB300"/>
  <c r="BC300"/>
  <c r="BD300"/>
  <c r="BE300"/>
  <c r="Y301"/>
  <c r="Z301"/>
  <c r="AA301"/>
  <c r="AC301"/>
  <c r="AD301"/>
  <c r="AE301"/>
  <c r="AG301"/>
  <c r="AH301"/>
  <c r="AI301"/>
  <c r="AJ301"/>
  <c r="AK301"/>
  <c r="AL301"/>
  <c r="AM301"/>
  <c r="AN301"/>
  <c r="AO301"/>
  <c r="AP301"/>
  <c r="AQ301"/>
  <c r="AS301"/>
  <c r="AT301"/>
  <c r="AU301"/>
  <c r="AW301"/>
  <c r="AX301"/>
  <c r="AY301"/>
  <c r="AZ301"/>
  <c r="BA301"/>
  <c r="BB301"/>
  <c r="BC301"/>
  <c r="BD301"/>
  <c r="BE301"/>
  <c r="Y302"/>
  <c r="Z302"/>
  <c r="AA302"/>
  <c r="AC302"/>
  <c r="AD302"/>
  <c r="AE302"/>
  <c r="AG302"/>
  <c r="AH302"/>
  <c r="AI302"/>
  <c r="AJ302"/>
  <c r="AK302"/>
  <c r="AL302"/>
  <c r="AM302"/>
  <c r="AN302"/>
  <c r="AO302"/>
  <c r="AP302"/>
  <c r="AQ302"/>
  <c r="AS302"/>
  <c r="AT302"/>
  <c r="AU302"/>
  <c r="AW302"/>
  <c r="AX302"/>
  <c r="AY302"/>
  <c r="AZ302"/>
  <c r="BA302"/>
  <c r="BB302"/>
  <c r="BC302"/>
  <c r="BD302"/>
  <c r="BE302"/>
  <c r="Y303"/>
  <c r="Z303"/>
  <c r="AA303"/>
  <c r="AC303"/>
  <c r="AD303"/>
  <c r="AE303"/>
  <c r="AG303"/>
  <c r="AH303"/>
  <c r="AI303"/>
  <c r="AJ303"/>
  <c r="AK303"/>
  <c r="AL303"/>
  <c r="AM303"/>
  <c r="AN303"/>
  <c r="AO303"/>
  <c r="AP303"/>
  <c r="AQ303"/>
  <c r="AS303"/>
  <c r="AT303"/>
  <c r="AU303"/>
  <c r="AW303"/>
  <c r="AX303"/>
  <c r="AY303"/>
  <c r="AZ303"/>
  <c r="BA303"/>
  <c r="BB303"/>
  <c r="BC303"/>
  <c r="BD303"/>
  <c r="BE303"/>
  <c r="Y304"/>
  <c r="Z304"/>
  <c r="AA304"/>
  <c r="AC304"/>
  <c r="AD304"/>
  <c r="AE304"/>
  <c r="AG304"/>
  <c r="AH304"/>
  <c r="AI304"/>
  <c r="AJ304"/>
  <c r="AK304"/>
  <c r="AL304"/>
  <c r="AM304"/>
  <c r="AN304"/>
  <c r="AO304"/>
  <c r="AP304"/>
  <c r="AQ304"/>
  <c r="AS304"/>
  <c r="AT304"/>
  <c r="AU304"/>
  <c r="AW304"/>
  <c r="AX304"/>
  <c r="AY304"/>
  <c r="AZ304"/>
  <c r="BA304"/>
  <c r="BB304"/>
  <c r="BC304"/>
  <c r="BD304"/>
  <c r="BE304"/>
  <c r="Y305"/>
  <c r="Z305"/>
  <c r="AA305"/>
  <c r="AC305"/>
  <c r="AD305"/>
  <c r="AE305"/>
  <c r="AG305"/>
  <c r="AH305"/>
  <c r="AI305"/>
  <c r="AJ305"/>
  <c r="AK305"/>
  <c r="AL305"/>
  <c r="AM305"/>
  <c r="AN305"/>
  <c r="AO305"/>
  <c r="AP305"/>
  <c r="AQ305"/>
  <c r="AS305"/>
  <c r="AT305"/>
  <c r="AU305"/>
  <c r="AW305"/>
  <c r="AX305"/>
  <c r="AY305"/>
  <c r="AZ305"/>
  <c r="BA305"/>
  <c r="BB305"/>
  <c r="BC305"/>
  <c r="BD305"/>
  <c r="BE305"/>
  <c r="Y306"/>
  <c r="Z306"/>
  <c r="AA306"/>
  <c r="AC306"/>
  <c r="AD306"/>
  <c r="AE306"/>
  <c r="AG306"/>
  <c r="AH306"/>
  <c r="AI306"/>
  <c r="AJ306"/>
  <c r="AK306"/>
  <c r="AL306"/>
  <c r="AM306"/>
  <c r="AN306"/>
  <c r="AO306"/>
  <c r="AP306"/>
  <c r="AQ306"/>
  <c r="AS306"/>
  <c r="AT306"/>
  <c r="AU306"/>
  <c r="AW306"/>
  <c r="AX306"/>
  <c r="AY306"/>
  <c r="AZ306"/>
  <c r="BA306"/>
  <c r="BB306"/>
  <c r="BC306"/>
  <c r="BD306"/>
  <c r="BE306"/>
  <c r="Y307"/>
  <c r="Z307"/>
  <c r="AA307"/>
  <c r="AC307"/>
  <c r="AD307"/>
  <c r="AE307"/>
  <c r="AG307"/>
  <c r="AH307"/>
  <c r="AI307"/>
  <c r="AJ307"/>
  <c r="AK307"/>
  <c r="AL307"/>
  <c r="AM307"/>
  <c r="AN307"/>
  <c r="AO307"/>
  <c r="AP307"/>
  <c r="AQ307"/>
  <c r="AS307"/>
  <c r="AT307"/>
  <c r="AU307"/>
  <c r="AW307"/>
  <c r="AX307"/>
  <c r="AY307"/>
  <c r="AZ307"/>
  <c r="BA307"/>
  <c r="BB307"/>
  <c r="BC307"/>
  <c r="BD307"/>
  <c r="BE307"/>
  <c r="Y308"/>
  <c r="Z308"/>
  <c r="AA308"/>
  <c r="AC308"/>
  <c r="AD308"/>
  <c r="AE308"/>
  <c r="AG308"/>
  <c r="AH308"/>
  <c r="AI308"/>
  <c r="AJ308"/>
  <c r="AK308"/>
  <c r="AL308"/>
  <c r="AM308"/>
  <c r="AN308"/>
  <c r="AO308"/>
  <c r="AP308"/>
  <c r="AQ308"/>
  <c r="AS308"/>
  <c r="AT308"/>
  <c r="AU308"/>
  <c r="AW308"/>
  <c r="AX308"/>
  <c r="AY308"/>
  <c r="AZ308"/>
  <c r="BA308"/>
  <c r="BB308"/>
  <c r="BC308"/>
  <c r="BD308"/>
  <c r="BE308"/>
  <c r="Y309"/>
  <c r="Z309"/>
  <c r="AA309"/>
  <c r="AC309"/>
  <c r="AD309"/>
  <c r="AE309"/>
  <c r="AG309"/>
  <c r="AH309"/>
  <c r="AI309"/>
  <c r="AJ309"/>
  <c r="AK309"/>
  <c r="AL309"/>
  <c r="AM309"/>
  <c r="AN309"/>
  <c r="AO309"/>
  <c r="AP309"/>
  <c r="AQ309"/>
  <c r="AS309"/>
  <c r="AT309"/>
  <c r="AU309"/>
  <c r="AW309"/>
  <c r="AX309"/>
  <c r="AY309"/>
  <c r="AZ309"/>
  <c r="BA309"/>
  <c r="BB309"/>
  <c r="BC309"/>
  <c r="BD309"/>
  <c r="BE309"/>
  <c r="Y310"/>
  <c r="Z310"/>
  <c r="AA310"/>
  <c r="AC310"/>
  <c r="AD310"/>
  <c r="AE310"/>
  <c r="AG310"/>
  <c r="AH310"/>
  <c r="AI310"/>
  <c r="AJ310"/>
  <c r="AK310"/>
  <c r="AL310"/>
  <c r="AM310"/>
  <c r="AN310"/>
  <c r="AO310"/>
  <c r="AP310"/>
  <c r="AQ310"/>
  <c r="AS310"/>
  <c r="AT310"/>
  <c r="AU310"/>
  <c r="AW310"/>
  <c r="AX310"/>
  <c r="AY310"/>
  <c r="AZ310"/>
  <c r="BA310"/>
  <c r="BB310"/>
  <c r="BC310"/>
  <c r="BD310"/>
  <c r="BE310"/>
  <c r="Y311"/>
  <c r="Z311"/>
  <c r="AA311"/>
  <c r="AC311"/>
  <c r="AD311"/>
  <c r="AE311"/>
  <c r="AG311"/>
  <c r="AH311"/>
  <c r="AI311"/>
  <c r="AJ311"/>
  <c r="AK311"/>
  <c r="AL311"/>
  <c r="AM311"/>
  <c r="AN311"/>
  <c r="AO311"/>
  <c r="AP311"/>
  <c r="AQ311"/>
  <c r="AS311"/>
  <c r="AT311"/>
  <c r="AU311"/>
  <c r="AW311"/>
  <c r="AX311"/>
  <c r="AY311"/>
  <c r="AZ311"/>
  <c r="BA311"/>
  <c r="BB311"/>
  <c r="BC311"/>
  <c r="BD311"/>
  <c r="BE311"/>
  <c r="Y312"/>
  <c r="Z312"/>
  <c r="AA312"/>
  <c r="AC312"/>
  <c r="AD312"/>
  <c r="AE312"/>
  <c r="AG312"/>
  <c r="AH312"/>
  <c r="AI312"/>
  <c r="AJ312"/>
  <c r="AK312"/>
  <c r="AL312"/>
  <c r="AM312"/>
  <c r="AN312"/>
  <c r="AO312"/>
  <c r="AP312"/>
  <c r="AQ312"/>
  <c r="AS312"/>
  <c r="AT312"/>
  <c r="AU312"/>
  <c r="AW312"/>
  <c r="AX312"/>
  <c r="AY312"/>
  <c r="AZ312"/>
  <c r="BA312"/>
  <c r="BB312"/>
  <c r="BC312"/>
  <c r="BD312"/>
  <c r="BE312"/>
  <c r="Y313"/>
  <c r="Z313"/>
  <c r="AA313"/>
  <c r="AC313"/>
  <c r="AD313"/>
  <c r="AE313"/>
  <c r="AG313"/>
  <c r="AH313"/>
  <c r="AI313"/>
  <c r="AJ313"/>
  <c r="AK313"/>
  <c r="AL313"/>
  <c r="AM313"/>
  <c r="AN313"/>
  <c r="AO313"/>
  <c r="AP313"/>
  <c r="AQ313"/>
  <c r="AS313"/>
  <c r="AT313"/>
  <c r="AU313"/>
  <c r="AW313"/>
  <c r="AX313"/>
  <c r="AY313"/>
  <c r="AZ313"/>
  <c r="BA313"/>
  <c r="BB313"/>
  <c r="BC313"/>
  <c r="BD313"/>
  <c r="BE313"/>
  <c r="Y314"/>
  <c r="Z314"/>
  <c r="AA314"/>
  <c r="AC314"/>
  <c r="AD314"/>
  <c r="AE314"/>
  <c r="AG314"/>
  <c r="AH314"/>
  <c r="AI314"/>
  <c r="AJ314"/>
  <c r="AK314"/>
  <c r="AL314"/>
  <c r="AM314"/>
  <c r="AN314"/>
  <c r="AO314"/>
  <c r="AP314"/>
  <c r="AQ314"/>
  <c r="AS314"/>
  <c r="AT314"/>
  <c r="AU314"/>
  <c r="AW314"/>
  <c r="AX314"/>
  <c r="AY314"/>
  <c r="AZ314"/>
  <c r="BA314"/>
  <c r="BB314"/>
  <c r="BC314"/>
  <c r="BD314"/>
  <c r="BE314"/>
  <c r="Y315"/>
  <c r="Z315"/>
  <c r="AA315"/>
  <c r="AC315"/>
  <c r="AD315"/>
  <c r="AE315"/>
  <c r="AG315"/>
  <c r="AH315"/>
  <c r="AI315"/>
  <c r="AJ315"/>
  <c r="AK315"/>
  <c r="AL315"/>
  <c r="AM315"/>
  <c r="AN315"/>
  <c r="AO315"/>
  <c r="AP315"/>
  <c r="AQ315"/>
  <c r="AS315"/>
  <c r="AT315"/>
  <c r="AU315"/>
  <c r="AW315"/>
  <c r="AX315"/>
  <c r="AY315"/>
  <c r="AZ315"/>
  <c r="BA315"/>
  <c r="BB315"/>
  <c r="BC315"/>
  <c r="BD315"/>
  <c r="BE315"/>
  <c r="Y316"/>
  <c r="Z316"/>
  <c r="AA316"/>
  <c r="AC316"/>
  <c r="AD316"/>
  <c r="AE316"/>
  <c r="AG316"/>
  <c r="AH316"/>
  <c r="AI316"/>
  <c r="AJ316"/>
  <c r="AK316"/>
  <c r="AL316"/>
  <c r="AM316"/>
  <c r="AN316"/>
  <c r="AO316"/>
  <c r="AP316"/>
  <c r="AQ316"/>
  <c r="AS316"/>
  <c r="AT316"/>
  <c r="AU316"/>
  <c r="AW316"/>
  <c r="AX316"/>
  <c r="AY316"/>
  <c r="AZ316"/>
  <c r="BA316"/>
  <c r="BB316"/>
  <c r="BC316"/>
  <c r="BD316"/>
  <c r="BE316"/>
  <c r="Y317"/>
  <c r="Z317"/>
  <c r="AA317"/>
  <c r="AC317"/>
  <c r="AD317"/>
  <c r="AE317"/>
  <c r="AG317"/>
  <c r="AH317"/>
  <c r="AI317"/>
  <c r="AJ317"/>
  <c r="AK317"/>
  <c r="AL317"/>
  <c r="AM317"/>
  <c r="AN317"/>
  <c r="AO317"/>
  <c r="AP317"/>
  <c r="AQ317"/>
  <c r="AS317"/>
  <c r="AT317"/>
  <c r="AU317"/>
  <c r="AW317"/>
  <c r="AX317"/>
  <c r="AY317"/>
  <c r="AZ317"/>
  <c r="BA317"/>
  <c r="BB317"/>
  <c r="BC317"/>
  <c r="BD317"/>
  <c r="BE317"/>
  <c r="Y318"/>
  <c r="Z318"/>
  <c r="AA318"/>
  <c r="AC318"/>
  <c r="AD318"/>
  <c r="AE318"/>
  <c r="AG318"/>
  <c r="AH318"/>
  <c r="AI318"/>
  <c r="AJ318"/>
  <c r="AK318"/>
  <c r="AL318"/>
  <c r="AM318"/>
  <c r="AN318"/>
  <c r="AO318"/>
  <c r="AP318"/>
  <c r="AQ318"/>
  <c r="AS318"/>
  <c r="AT318"/>
  <c r="AU318"/>
  <c r="AW318"/>
  <c r="AX318"/>
  <c r="AY318"/>
  <c r="AZ318"/>
  <c r="BA318"/>
  <c r="BB318"/>
  <c r="BC318"/>
  <c r="BD318"/>
  <c r="BE318"/>
  <c r="Y319"/>
  <c r="Z319"/>
  <c r="AA319"/>
  <c r="AC319"/>
  <c r="AD319"/>
  <c r="AE319"/>
  <c r="AG319"/>
  <c r="AH319"/>
  <c r="AI319"/>
  <c r="AJ319"/>
  <c r="AK319"/>
  <c r="AL319"/>
  <c r="AM319"/>
  <c r="AN319"/>
  <c r="AO319"/>
  <c r="AP319"/>
  <c r="AQ319"/>
  <c r="AS319"/>
  <c r="AT319"/>
  <c r="AU319"/>
  <c r="AW319"/>
  <c r="AX319"/>
  <c r="AY319"/>
  <c r="AZ319"/>
  <c r="BA319"/>
  <c r="BB319"/>
  <c r="BC319"/>
  <c r="BD319"/>
  <c r="BE319"/>
  <c r="Y320"/>
  <c r="Z320"/>
  <c r="AA320"/>
  <c r="AC320"/>
  <c r="AD320"/>
  <c r="AE320"/>
  <c r="AG320"/>
  <c r="AH320"/>
  <c r="AI320"/>
  <c r="AJ320"/>
  <c r="AK320"/>
  <c r="AL320"/>
  <c r="AM320"/>
  <c r="AN320"/>
  <c r="AO320"/>
  <c r="AP320"/>
  <c r="AQ320"/>
  <c r="AS320"/>
  <c r="AT320"/>
  <c r="AU320"/>
  <c r="AW320"/>
  <c r="AX320"/>
  <c r="AY320"/>
  <c r="AZ320"/>
  <c r="BA320"/>
  <c r="BB320"/>
  <c r="BC320"/>
  <c r="BD320"/>
  <c r="BE320"/>
  <c r="Y321"/>
  <c r="Z321"/>
  <c r="AA321"/>
  <c r="AC321"/>
  <c r="AD321"/>
  <c r="AE321"/>
  <c r="AG321"/>
  <c r="AH321"/>
  <c r="AI321"/>
  <c r="AJ321"/>
  <c r="AK321"/>
  <c r="AL321"/>
  <c r="AM321"/>
  <c r="AN321"/>
  <c r="AO321"/>
  <c r="AP321"/>
  <c r="AQ321"/>
  <c r="AS321"/>
  <c r="AT321"/>
  <c r="AU321"/>
  <c r="AW321"/>
  <c r="AX321"/>
  <c r="AY321"/>
  <c r="AZ321"/>
  <c r="BA321"/>
  <c r="BB321"/>
  <c r="BC321"/>
  <c r="BD321"/>
  <c r="BE321"/>
  <c r="Y322"/>
  <c r="Z322"/>
  <c r="AA322"/>
  <c r="AC322"/>
  <c r="AD322"/>
  <c r="AE322"/>
  <c r="AG322"/>
  <c r="AH322"/>
  <c r="AI322"/>
  <c r="AJ322"/>
  <c r="AK322"/>
  <c r="AL322"/>
  <c r="AM322"/>
  <c r="AN322"/>
  <c r="AO322"/>
  <c r="AP322"/>
  <c r="AQ322"/>
  <c r="AS322"/>
  <c r="AT322"/>
  <c r="AU322"/>
  <c r="AW322"/>
  <c r="AX322"/>
  <c r="AY322"/>
  <c r="AZ322"/>
  <c r="BA322"/>
  <c r="BB322"/>
  <c r="BC322"/>
  <c r="BD322"/>
  <c r="BE322"/>
  <c r="Y323"/>
  <c r="Z323"/>
  <c r="AA323"/>
  <c r="AC323"/>
  <c r="AD323"/>
  <c r="AE323"/>
  <c r="AG323"/>
  <c r="AH323"/>
  <c r="AI323"/>
  <c r="AJ323"/>
  <c r="AK323"/>
  <c r="AL323"/>
  <c r="AM323"/>
  <c r="AN323"/>
  <c r="AO323"/>
  <c r="AP323"/>
  <c r="AQ323"/>
  <c r="AS323"/>
  <c r="AT323"/>
  <c r="AU323"/>
  <c r="AW323"/>
  <c r="AX323"/>
  <c r="AY323"/>
  <c r="AZ323"/>
  <c r="BA323"/>
  <c r="BB323"/>
  <c r="BC323"/>
  <c r="BD323"/>
  <c r="BE323"/>
  <c r="Y324"/>
  <c r="Z324"/>
  <c r="AA324"/>
  <c r="AC324"/>
  <c r="AD324"/>
  <c r="AE324"/>
  <c r="AG324"/>
  <c r="AH324"/>
  <c r="AI324"/>
  <c r="AJ324"/>
  <c r="AK324"/>
  <c r="AL324"/>
  <c r="AM324"/>
  <c r="AN324"/>
  <c r="AO324"/>
  <c r="AP324"/>
  <c r="AQ324"/>
  <c r="AS324"/>
  <c r="AT324"/>
  <c r="AU324"/>
  <c r="AW324"/>
  <c r="AX324"/>
  <c r="AY324"/>
  <c r="AZ324"/>
  <c r="BA324"/>
  <c r="BB324"/>
  <c r="BC324"/>
  <c r="BD324"/>
  <c r="BE324"/>
  <c r="Y325"/>
  <c r="Z325"/>
  <c r="AA325"/>
  <c r="AC325"/>
  <c r="AD325"/>
  <c r="AE325"/>
  <c r="AG325"/>
  <c r="AH325"/>
  <c r="AI325"/>
  <c r="AJ325"/>
  <c r="AK325"/>
  <c r="AL325"/>
  <c r="AM325"/>
  <c r="AN325"/>
  <c r="AO325"/>
  <c r="AP325"/>
  <c r="AQ325"/>
  <c r="AS325"/>
  <c r="AT325"/>
  <c r="AU325"/>
  <c r="AW325"/>
  <c r="AX325"/>
  <c r="AY325"/>
  <c r="AZ325"/>
  <c r="BA325"/>
  <c r="BB325"/>
  <c r="BC325"/>
  <c r="BD325"/>
  <c r="BE325"/>
  <c r="Y326"/>
  <c r="Z326"/>
  <c r="AA326"/>
  <c r="AC326"/>
  <c r="AD326"/>
  <c r="AE326"/>
  <c r="AG326"/>
  <c r="AH326"/>
  <c r="AI326"/>
  <c r="AJ326"/>
  <c r="AK326"/>
  <c r="AL326"/>
  <c r="AM326"/>
  <c r="AN326"/>
  <c r="AO326"/>
  <c r="AP326"/>
  <c r="AQ326"/>
  <c r="AS326"/>
  <c r="AT326"/>
  <c r="AU326"/>
  <c r="AW326"/>
  <c r="AX326"/>
  <c r="AY326"/>
  <c r="AZ326"/>
  <c r="BA326"/>
  <c r="BB326"/>
  <c r="BC326"/>
  <c r="BD326"/>
  <c r="BE326"/>
  <c r="Y327"/>
  <c r="Z327"/>
  <c r="AA327"/>
  <c r="AC327"/>
  <c r="AD327"/>
  <c r="AE327"/>
  <c r="AG327"/>
  <c r="AH327"/>
  <c r="AI327"/>
  <c r="AJ327"/>
  <c r="AK327"/>
  <c r="AL327"/>
  <c r="AM327"/>
  <c r="AN327"/>
  <c r="AO327"/>
  <c r="AP327"/>
  <c r="AQ327"/>
  <c r="AS327"/>
  <c r="AT327"/>
  <c r="AU327"/>
  <c r="AW327"/>
  <c r="AX327"/>
  <c r="AY327"/>
  <c r="AZ327"/>
  <c r="BA327"/>
  <c r="BB327"/>
  <c r="BC327"/>
  <c r="BD327"/>
  <c r="BE327"/>
  <c r="Y328"/>
  <c r="Z328"/>
  <c r="AA328"/>
  <c r="AC328"/>
  <c r="AD328"/>
  <c r="AE328"/>
  <c r="AG328"/>
  <c r="AH328"/>
  <c r="AI328"/>
  <c r="AJ328"/>
  <c r="AK328"/>
  <c r="AL328"/>
  <c r="AM328"/>
  <c r="AN328"/>
  <c r="AO328"/>
  <c r="AP328"/>
  <c r="AQ328"/>
  <c r="AS328"/>
  <c r="AT328"/>
  <c r="AU328"/>
  <c r="AW328"/>
  <c r="AX328"/>
  <c r="AY328"/>
  <c r="AZ328"/>
  <c r="BA328"/>
  <c r="BB328"/>
  <c r="BC328"/>
  <c r="BD328"/>
  <c r="BE328"/>
  <c r="Y329"/>
  <c r="Z329"/>
  <c r="AA329"/>
  <c r="AC329"/>
  <c r="AD329"/>
  <c r="AE329"/>
  <c r="AG329"/>
  <c r="AH329"/>
  <c r="AI329"/>
  <c r="AJ329"/>
  <c r="AK329"/>
  <c r="AL329"/>
  <c r="AM329"/>
  <c r="AN329"/>
  <c r="AO329"/>
  <c r="AP329"/>
  <c r="AQ329"/>
  <c r="AS329"/>
  <c r="AT329"/>
  <c r="AU329"/>
  <c r="AW329"/>
  <c r="AX329"/>
  <c r="AY329"/>
  <c r="AZ329"/>
  <c r="BA329"/>
  <c r="BB329"/>
  <c r="BC329"/>
  <c r="BD329"/>
  <c r="BE329"/>
  <c r="Y330"/>
  <c r="Z330"/>
  <c r="AA330"/>
  <c r="AC330"/>
  <c r="AD330"/>
  <c r="AE330"/>
  <c r="AG330"/>
  <c r="AH330"/>
  <c r="AI330"/>
  <c r="AJ330"/>
  <c r="AK330"/>
  <c r="AL330"/>
  <c r="AM330"/>
  <c r="AN330"/>
  <c r="AO330"/>
  <c r="AP330"/>
  <c r="AQ330"/>
  <c r="AS330"/>
  <c r="AT330"/>
  <c r="AU330"/>
  <c r="AW330"/>
  <c r="AX330"/>
  <c r="AY330"/>
  <c r="AZ330"/>
  <c r="BA330"/>
  <c r="BB330"/>
  <c r="BC330"/>
  <c r="BD330"/>
  <c r="BE330"/>
  <c r="Y331"/>
  <c r="Z331"/>
  <c r="AA331"/>
  <c r="AC331"/>
  <c r="AD331"/>
  <c r="AE331"/>
  <c r="AG331"/>
  <c r="AH331"/>
  <c r="AI331"/>
  <c r="AJ331"/>
  <c r="AK331"/>
  <c r="AL331"/>
  <c r="AM331"/>
  <c r="AN331"/>
  <c r="AO331"/>
  <c r="AP331"/>
  <c r="AQ331"/>
  <c r="AS331"/>
  <c r="AT331"/>
  <c r="AU331"/>
  <c r="AW331"/>
  <c r="AX331"/>
  <c r="AY331"/>
  <c r="AZ331"/>
  <c r="BA331"/>
  <c r="BB331"/>
  <c r="BC331"/>
  <c r="BD331"/>
  <c r="BE331"/>
  <c r="Y332"/>
  <c r="Z332"/>
  <c r="AA332"/>
  <c r="AC332"/>
  <c r="AD332"/>
  <c r="AE332"/>
  <c r="AG332"/>
  <c r="AH332"/>
  <c r="AI332"/>
  <c r="AJ332"/>
  <c r="AK332"/>
  <c r="AL332"/>
  <c r="AM332"/>
  <c r="AN332"/>
  <c r="AO332"/>
  <c r="AP332"/>
  <c r="AQ332"/>
  <c r="AS332"/>
  <c r="AT332"/>
  <c r="AU332"/>
  <c r="AW332"/>
  <c r="AX332"/>
  <c r="AY332"/>
  <c r="AZ332"/>
  <c r="BA332"/>
  <c r="BB332"/>
  <c r="BC332"/>
  <c r="BD332"/>
  <c r="BE332"/>
  <c r="Y333"/>
  <c r="Z333"/>
  <c r="AA333"/>
  <c r="AC333"/>
  <c r="AD333"/>
  <c r="AE333"/>
  <c r="AG333"/>
  <c r="AH333"/>
  <c r="AI333"/>
  <c r="AJ333"/>
  <c r="AK333"/>
  <c r="AL333"/>
  <c r="AM333"/>
  <c r="AN333"/>
  <c r="AO333"/>
  <c r="AP333"/>
  <c r="AQ333"/>
  <c r="AS333"/>
  <c r="AT333"/>
  <c r="AU333"/>
  <c r="AW333"/>
  <c r="AX333"/>
  <c r="AY333"/>
  <c r="AZ333"/>
  <c r="BA333"/>
  <c r="BB333"/>
  <c r="BC333"/>
  <c r="BD333"/>
  <c r="BE333"/>
  <c r="Y334"/>
  <c r="Z334"/>
  <c r="AA334"/>
  <c r="AC334"/>
  <c r="AD334"/>
  <c r="AE334"/>
  <c r="AG334"/>
  <c r="AH334"/>
  <c r="AI334"/>
  <c r="AJ334"/>
  <c r="AK334"/>
  <c r="AL334"/>
  <c r="AM334"/>
  <c r="AN334"/>
  <c r="AO334"/>
  <c r="AP334"/>
  <c r="AQ334"/>
  <c r="AS334"/>
  <c r="AT334"/>
  <c r="AU334"/>
  <c r="AW334"/>
  <c r="AX334"/>
  <c r="AY334"/>
  <c r="AZ334"/>
  <c r="BA334"/>
  <c r="BB334"/>
  <c r="BC334"/>
  <c r="BD334"/>
  <c r="BE334"/>
  <c r="Y335"/>
  <c r="Z335"/>
  <c r="AA335"/>
  <c r="AC335"/>
  <c r="AD335"/>
  <c r="AE335"/>
  <c r="AG335"/>
  <c r="AH335"/>
  <c r="AI335"/>
  <c r="AJ335"/>
  <c r="AK335"/>
  <c r="AL335"/>
  <c r="AM335"/>
  <c r="AN335"/>
  <c r="AO335"/>
  <c r="AP335"/>
  <c r="AQ335"/>
  <c r="AS335"/>
  <c r="AT335"/>
  <c r="AU335"/>
  <c r="AW335"/>
  <c r="AX335"/>
  <c r="AY335"/>
  <c r="AZ335"/>
  <c r="BA335"/>
  <c r="BB335"/>
  <c r="BC335"/>
  <c r="BD335"/>
  <c r="BE335"/>
  <c r="Y336"/>
  <c r="Z336"/>
  <c r="AA336"/>
  <c r="AC336"/>
  <c r="AD336"/>
  <c r="AE336"/>
  <c r="AG336"/>
  <c r="AH336"/>
  <c r="AI336"/>
  <c r="AJ336"/>
  <c r="AK336"/>
  <c r="AL336"/>
  <c r="AM336"/>
  <c r="AN336"/>
  <c r="AO336"/>
  <c r="AP336"/>
  <c r="AQ336"/>
  <c r="AS336"/>
  <c r="AT336"/>
  <c r="AU336"/>
  <c r="AW336"/>
  <c r="AX336"/>
  <c r="AY336"/>
  <c r="AZ336"/>
  <c r="BA336"/>
  <c r="BB336"/>
  <c r="BC336"/>
  <c r="BD336"/>
  <c r="BE336"/>
  <c r="Y337"/>
  <c r="Z337"/>
  <c r="AA337"/>
  <c r="AC337"/>
  <c r="AD337"/>
  <c r="AE337"/>
  <c r="AG337"/>
  <c r="AH337"/>
  <c r="AI337"/>
  <c r="AJ337"/>
  <c r="AK337"/>
  <c r="AL337"/>
  <c r="AM337"/>
  <c r="AN337"/>
  <c r="AO337"/>
  <c r="AP337"/>
  <c r="AQ337"/>
  <c r="AS337"/>
  <c r="AT337"/>
  <c r="AU337"/>
  <c r="AW337"/>
  <c r="AX337"/>
  <c r="AY337"/>
  <c r="AZ337"/>
  <c r="BA337"/>
  <c r="BB337"/>
  <c r="BC337"/>
  <c r="BD337"/>
  <c r="BE337"/>
  <c r="Y338"/>
  <c r="Z338"/>
  <c r="AA338"/>
  <c r="AC338"/>
  <c r="AD338"/>
  <c r="AE338"/>
  <c r="AG338"/>
  <c r="AH338"/>
  <c r="AI338"/>
  <c r="AJ338"/>
  <c r="AK338"/>
  <c r="AL338"/>
  <c r="AM338"/>
  <c r="AN338"/>
  <c r="AO338"/>
  <c r="AP338"/>
  <c r="AQ338"/>
  <c r="AS338"/>
  <c r="AT338"/>
  <c r="AU338"/>
  <c r="AW338"/>
  <c r="AX338"/>
  <c r="AY338"/>
  <c r="AZ338"/>
  <c r="BA338"/>
  <c r="BB338"/>
  <c r="BC338"/>
  <c r="BD338"/>
  <c r="BE338"/>
  <c r="Y339"/>
  <c r="Z339"/>
  <c r="AA339"/>
  <c r="AC339"/>
  <c r="AD339"/>
  <c r="AE339"/>
  <c r="AG339"/>
  <c r="AH339"/>
  <c r="AI339"/>
  <c r="AJ339"/>
  <c r="AK339"/>
  <c r="AL339"/>
  <c r="AM339"/>
  <c r="AN339"/>
  <c r="AO339"/>
  <c r="AP339"/>
  <c r="AQ339"/>
  <c r="AS339"/>
  <c r="AT339"/>
  <c r="AU339"/>
  <c r="AW339"/>
  <c r="AX339"/>
  <c r="AY339"/>
  <c r="AZ339"/>
  <c r="BA339"/>
  <c r="BB339"/>
  <c r="BC339"/>
  <c r="BD339"/>
  <c r="BE339"/>
  <c r="Y340"/>
  <c r="Z340"/>
  <c r="AA340"/>
  <c r="AC340"/>
  <c r="AD340"/>
  <c r="AE340"/>
  <c r="AG340"/>
  <c r="AH340"/>
  <c r="AI340"/>
  <c r="AJ340"/>
  <c r="AK340"/>
  <c r="AL340"/>
  <c r="AM340"/>
  <c r="AN340"/>
  <c r="AO340"/>
  <c r="AP340"/>
  <c r="AQ340"/>
  <c r="AS340"/>
  <c r="AT340"/>
  <c r="AU340"/>
  <c r="AW340"/>
  <c r="AX340"/>
  <c r="AY340"/>
  <c r="AZ340"/>
  <c r="BA340"/>
  <c r="BB340"/>
  <c r="BC340"/>
  <c r="BD340"/>
  <c r="BE340"/>
  <c r="Y341"/>
  <c r="Z341"/>
  <c r="AA341"/>
  <c r="AC341"/>
  <c r="AD341"/>
  <c r="AE341"/>
  <c r="AG341"/>
  <c r="AH341"/>
  <c r="AI341"/>
  <c r="AJ341"/>
  <c r="AK341"/>
  <c r="AL341"/>
  <c r="AM341"/>
  <c r="AN341"/>
  <c r="AO341"/>
  <c r="AP341"/>
  <c r="AQ341"/>
  <c r="AS341"/>
  <c r="AT341"/>
  <c r="AU341"/>
  <c r="AW341"/>
  <c r="AX341"/>
  <c r="AY341"/>
  <c r="AZ341"/>
  <c r="BA341"/>
  <c r="BB341"/>
  <c r="BC341"/>
  <c r="BD341"/>
  <c r="BE341"/>
  <c r="Y342"/>
  <c r="Z342"/>
  <c r="AA342"/>
  <c r="AC342"/>
  <c r="AD342"/>
  <c r="AE342"/>
  <c r="AG342"/>
  <c r="AH342"/>
  <c r="AI342"/>
  <c r="AJ342"/>
  <c r="AK342"/>
  <c r="AL342"/>
  <c r="AM342"/>
  <c r="AN342"/>
  <c r="AO342"/>
  <c r="AP342"/>
  <c r="AQ342"/>
  <c r="AS342"/>
  <c r="AT342"/>
  <c r="AU342"/>
  <c r="AW342"/>
  <c r="AX342"/>
  <c r="AY342"/>
  <c r="AZ342"/>
  <c r="BA342"/>
  <c r="BB342"/>
  <c r="BC342"/>
  <c r="BD342"/>
  <c r="BE342"/>
  <c r="Y343"/>
  <c r="Z343"/>
  <c r="AA343"/>
  <c r="AC343"/>
  <c r="AD343"/>
  <c r="AE343"/>
  <c r="AG343"/>
  <c r="AH343"/>
  <c r="AI343"/>
  <c r="AJ343"/>
  <c r="AK343"/>
  <c r="AL343"/>
  <c r="AM343"/>
  <c r="AN343"/>
  <c r="AO343"/>
  <c r="AP343"/>
  <c r="AQ343"/>
  <c r="AS343"/>
  <c r="AT343"/>
  <c r="AU343"/>
  <c r="AW343"/>
  <c r="AX343"/>
  <c r="AY343"/>
  <c r="AZ343"/>
  <c r="BA343"/>
  <c r="BB343"/>
  <c r="BC343"/>
  <c r="BD343"/>
  <c r="BE343"/>
  <c r="Y344"/>
  <c r="Z344"/>
  <c r="AA344"/>
  <c r="AC344"/>
  <c r="AD344"/>
  <c r="AE344"/>
  <c r="AG344"/>
  <c r="AH344"/>
  <c r="AI344"/>
  <c r="AJ344"/>
  <c r="AK344"/>
  <c r="AL344"/>
  <c r="AM344"/>
  <c r="AN344"/>
  <c r="AO344"/>
  <c r="AP344"/>
  <c r="AQ344"/>
  <c r="AS344"/>
  <c r="AT344"/>
  <c r="AU344"/>
  <c r="AW344"/>
  <c r="AX344"/>
  <c r="AY344"/>
  <c r="AZ344"/>
  <c r="BA344"/>
  <c r="BB344"/>
  <c r="BC344"/>
  <c r="BD344"/>
  <c r="BE344"/>
  <c r="Y345"/>
  <c r="Z345"/>
  <c r="AA345"/>
  <c r="AC345"/>
  <c r="AD345"/>
  <c r="AE345"/>
  <c r="AG345"/>
  <c r="AH345"/>
  <c r="AI345"/>
  <c r="AJ345"/>
  <c r="AK345"/>
  <c r="AL345"/>
  <c r="AM345"/>
  <c r="AN345"/>
  <c r="AO345"/>
  <c r="AP345"/>
  <c r="AQ345"/>
  <c r="AS345"/>
  <c r="AT345"/>
  <c r="AU345"/>
  <c r="AW345"/>
  <c r="AX345"/>
  <c r="AY345"/>
  <c r="AZ345"/>
  <c r="BA345"/>
  <c r="BB345"/>
  <c r="BC345"/>
  <c r="BD345"/>
  <c r="BE345"/>
  <c r="Y346"/>
  <c r="Z346"/>
  <c r="AA346"/>
  <c r="AC346"/>
  <c r="AD346"/>
  <c r="AE346"/>
  <c r="AG346"/>
  <c r="AH346"/>
  <c r="AI346"/>
  <c r="AJ346"/>
  <c r="AK346"/>
  <c r="AL346"/>
  <c r="AM346"/>
  <c r="AN346"/>
  <c r="AO346"/>
  <c r="AP346"/>
  <c r="AQ346"/>
  <c r="AS346"/>
  <c r="AT346"/>
  <c r="AU346"/>
  <c r="AW346"/>
  <c r="AX346"/>
  <c r="AY346"/>
  <c r="AZ346"/>
  <c r="BA346"/>
  <c r="BB346"/>
  <c r="BC346"/>
  <c r="BD346"/>
  <c r="BE346"/>
  <c r="Y347"/>
  <c r="Z347"/>
  <c r="AA347"/>
  <c r="AC347"/>
  <c r="AD347"/>
  <c r="AE347"/>
  <c r="AG347"/>
  <c r="AH347"/>
  <c r="AI347"/>
  <c r="AJ347"/>
  <c r="AK347"/>
  <c r="AL347"/>
  <c r="AM347"/>
  <c r="AN347"/>
  <c r="AO347"/>
  <c r="AP347"/>
  <c r="AQ347"/>
  <c r="AS347"/>
  <c r="AT347"/>
  <c r="AU347"/>
  <c r="AW347"/>
  <c r="AX347"/>
  <c r="AY347"/>
  <c r="AZ347"/>
  <c r="BA347"/>
  <c r="BB347"/>
  <c r="BC347"/>
  <c r="BD347"/>
  <c r="BE347"/>
  <c r="Y348"/>
  <c r="Z348"/>
  <c r="AA348"/>
  <c r="AC348"/>
  <c r="AD348"/>
  <c r="AE348"/>
  <c r="AG348"/>
  <c r="AH348"/>
  <c r="AI348"/>
  <c r="AJ348"/>
  <c r="AK348"/>
  <c r="AL348"/>
  <c r="AM348"/>
  <c r="AN348"/>
  <c r="AO348"/>
  <c r="AP348"/>
  <c r="AQ348"/>
  <c r="AS348"/>
  <c r="AT348"/>
  <c r="AU348"/>
  <c r="AW348"/>
  <c r="AX348"/>
  <c r="AY348"/>
  <c r="AZ348"/>
  <c r="BA348"/>
  <c r="BB348"/>
  <c r="BC348"/>
  <c r="BD348"/>
  <c r="BE348"/>
  <c r="Y349"/>
  <c r="Z349"/>
  <c r="AA349"/>
  <c r="AC349"/>
  <c r="AD349"/>
  <c r="AE349"/>
  <c r="AG349"/>
  <c r="AH349"/>
  <c r="AI349"/>
  <c r="AJ349"/>
  <c r="AK349"/>
  <c r="AL349"/>
  <c r="AM349"/>
  <c r="AN349"/>
  <c r="AO349"/>
  <c r="AP349"/>
  <c r="AQ349"/>
  <c r="AS349"/>
  <c r="AT349"/>
  <c r="AU349"/>
  <c r="AW349"/>
  <c r="AX349"/>
  <c r="AY349"/>
  <c r="AZ349"/>
  <c r="BA349"/>
  <c r="BB349"/>
  <c r="BC349"/>
  <c r="BD349"/>
  <c r="BE349"/>
  <c r="Y350"/>
  <c r="Z350"/>
  <c r="AA350"/>
  <c r="AC350"/>
  <c r="AD350"/>
  <c r="AE350"/>
  <c r="AG350"/>
  <c r="AH350"/>
  <c r="AI350"/>
  <c r="AJ350"/>
  <c r="AK350"/>
  <c r="AL350"/>
  <c r="AM350"/>
  <c r="AN350"/>
  <c r="AO350"/>
  <c r="AP350"/>
  <c r="AQ350"/>
  <c r="AS350"/>
  <c r="AT350"/>
  <c r="AU350"/>
  <c r="AW350"/>
  <c r="AX350"/>
  <c r="AY350"/>
  <c r="AZ350"/>
  <c r="BA350"/>
  <c r="BB350"/>
  <c r="BC350"/>
  <c r="BD350"/>
  <c r="BE350"/>
  <c r="Y351"/>
  <c r="Z351"/>
  <c r="AA351"/>
  <c r="AC351"/>
  <c r="AD351"/>
  <c r="AE351"/>
  <c r="AG351"/>
  <c r="AH351"/>
  <c r="AI351"/>
  <c r="AJ351"/>
  <c r="AK351"/>
  <c r="AL351"/>
  <c r="AM351"/>
  <c r="AN351"/>
  <c r="AO351"/>
  <c r="AP351"/>
  <c r="AQ351"/>
  <c r="AS351"/>
  <c r="AT351"/>
  <c r="AU351"/>
  <c r="AW351"/>
  <c r="AX351"/>
  <c r="AY351"/>
  <c r="AZ351"/>
  <c r="BA351"/>
  <c r="BB351"/>
  <c r="BC351"/>
  <c r="BD351"/>
  <c r="BE351"/>
  <c r="Y352"/>
  <c r="Z352"/>
  <c r="AA352"/>
  <c r="AC352"/>
  <c r="AD352"/>
  <c r="AE352"/>
  <c r="AG352"/>
  <c r="AH352"/>
  <c r="AI352"/>
  <c r="AJ352"/>
  <c r="AK352"/>
  <c r="AL352"/>
  <c r="AM352"/>
  <c r="AN352"/>
  <c r="AO352"/>
  <c r="AP352"/>
  <c r="AQ352"/>
  <c r="AS352"/>
  <c r="AT352"/>
  <c r="AU352"/>
  <c r="AW352"/>
  <c r="AX352"/>
  <c r="AY352"/>
  <c r="AZ352"/>
  <c r="BA352"/>
  <c r="BB352"/>
  <c r="BC352"/>
  <c r="BD352"/>
  <c r="BE352"/>
  <c r="Y353"/>
  <c r="Z353"/>
  <c r="AA353"/>
  <c r="AC353"/>
  <c r="AD353"/>
  <c r="AE353"/>
  <c r="AG353"/>
  <c r="AH353"/>
  <c r="AI353"/>
  <c r="AJ353"/>
  <c r="AK353"/>
  <c r="AL353"/>
  <c r="AM353"/>
  <c r="AN353"/>
  <c r="AO353"/>
  <c r="AP353"/>
  <c r="AQ353"/>
  <c r="AS353"/>
  <c r="AT353"/>
  <c r="AU353"/>
  <c r="AW353"/>
  <c r="AX353"/>
  <c r="AY353"/>
  <c r="AZ353"/>
  <c r="BA353"/>
  <c r="BB353"/>
  <c r="BC353"/>
  <c r="BD353"/>
  <c r="BE353"/>
  <c r="Y354"/>
  <c r="Z354"/>
  <c r="AA354"/>
  <c r="AC354"/>
  <c r="AD354"/>
  <c r="AE354"/>
  <c r="AG354"/>
  <c r="AH354"/>
  <c r="AI354"/>
  <c r="AJ354"/>
  <c r="AK354"/>
  <c r="AL354"/>
  <c r="AM354"/>
  <c r="AN354"/>
  <c r="AO354"/>
  <c r="AP354"/>
  <c r="AQ354"/>
  <c r="AS354"/>
  <c r="AT354"/>
  <c r="AU354"/>
  <c r="AW354"/>
  <c r="AX354"/>
  <c r="AY354"/>
  <c r="AZ354"/>
  <c r="BA354"/>
  <c r="BB354"/>
  <c r="BC354"/>
  <c r="BD354"/>
  <c r="BE354"/>
  <c r="Y355"/>
  <c r="Z355"/>
  <c r="AA355"/>
  <c r="AC355"/>
  <c r="AD355"/>
  <c r="AE355"/>
  <c r="AG355"/>
  <c r="AH355"/>
  <c r="AI355"/>
  <c r="AJ355"/>
  <c r="AK355"/>
  <c r="AL355"/>
  <c r="AM355"/>
  <c r="AN355"/>
  <c r="AO355"/>
  <c r="AP355"/>
  <c r="AQ355"/>
  <c r="AS355"/>
  <c r="AT355"/>
  <c r="AU355"/>
  <c r="AW355"/>
  <c r="AX355"/>
  <c r="AY355"/>
  <c r="AZ355"/>
  <c r="BA355"/>
  <c r="BB355"/>
  <c r="BC355"/>
  <c r="BD355"/>
  <c r="BE355"/>
  <c r="Y356"/>
  <c r="Z356"/>
  <c r="AA356"/>
  <c r="AC356"/>
  <c r="AD356"/>
  <c r="AE356"/>
  <c r="AG356"/>
  <c r="AH356"/>
  <c r="AI356"/>
  <c r="AJ356"/>
  <c r="AK356"/>
  <c r="AL356"/>
  <c r="AM356"/>
  <c r="AN356"/>
  <c r="AO356"/>
  <c r="AP356"/>
  <c r="AQ356"/>
  <c r="AS356"/>
  <c r="AT356"/>
  <c r="AU356"/>
  <c r="AW356"/>
  <c r="AX356"/>
  <c r="AY356"/>
  <c r="AZ356"/>
  <c r="BA356"/>
  <c r="BB356"/>
  <c r="BC356"/>
  <c r="BD356"/>
  <c r="BE356"/>
  <c r="Y357"/>
  <c r="Z357"/>
  <c r="AA357"/>
  <c r="AC357"/>
  <c r="AD357"/>
  <c r="AE357"/>
  <c r="AG357"/>
  <c r="AH357"/>
  <c r="AI357"/>
  <c r="AJ357"/>
  <c r="AK357"/>
  <c r="AL357"/>
  <c r="AM357"/>
  <c r="AN357"/>
  <c r="AO357"/>
  <c r="AP357"/>
  <c r="AQ357"/>
  <c r="AS357"/>
  <c r="AT357"/>
  <c r="AU357"/>
  <c r="AW357"/>
  <c r="AX357"/>
  <c r="AY357"/>
  <c r="AZ357"/>
  <c r="BA357"/>
  <c r="BB357"/>
  <c r="BC357"/>
  <c r="BD357"/>
  <c r="BE357"/>
  <c r="Y358"/>
  <c r="Z358"/>
  <c r="AA358"/>
  <c r="AC358"/>
  <c r="AD358"/>
  <c r="AE358"/>
  <c r="AG358"/>
  <c r="AH358"/>
  <c r="AI358"/>
  <c r="AJ358"/>
  <c r="AK358"/>
  <c r="AL358"/>
  <c r="AM358"/>
  <c r="AN358"/>
  <c r="AO358"/>
  <c r="AP358"/>
  <c r="AQ358"/>
  <c r="AS358"/>
  <c r="AT358"/>
  <c r="AU358"/>
  <c r="AW358"/>
  <c r="AX358"/>
  <c r="AY358"/>
  <c r="AZ358"/>
  <c r="BA358"/>
  <c r="BB358"/>
  <c r="BC358"/>
  <c r="BD358"/>
  <c r="BE358"/>
  <c r="Y359"/>
  <c r="Z359"/>
  <c r="AA359"/>
  <c r="AC359"/>
  <c r="AD359"/>
  <c r="AE359"/>
  <c r="AG359"/>
  <c r="AH359"/>
  <c r="AI359"/>
  <c r="AJ359"/>
  <c r="AK359"/>
  <c r="AL359"/>
  <c r="AM359"/>
  <c r="AN359"/>
  <c r="AO359"/>
  <c r="AP359"/>
  <c r="AQ359"/>
  <c r="AS359"/>
  <c r="AT359"/>
  <c r="AU359"/>
  <c r="AW359"/>
  <c r="AX359"/>
  <c r="AY359"/>
  <c r="AZ359"/>
  <c r="BA359"/>
  <c r="BB359"/>
  <c r="BC359"/>
  <c r="BD359"/>
  <c r="BE359"/>
  <c r="Y360"/>
  <c r="Z360"/>
  <c r="AA360"/>
  <c r="AC360"/>
  <c r="AD360"/>
  <c r="AE360"/>
  <c r="AG360"/>
  <c r="AH360"/>
  <c r="AI360"/>
  <c r="AJ360"/>
  <c r="AK360"/>
  <c r="AL360"/>
  <c r="AM360"/>
  <c r="AN360"/>
  <c r="AO360"/>
  <c r="AP360"/>
  <c r="AQ360"/>
  <c r="AS360"/>
  <c r="AT360"/>
  <c r="AU360"/>
  <c r="AW360"/>
  <c r="AX360"/>
  <c r="AY360"/>
  <c r="AZ360"/>
  <c r="BA360"/>
  <c r="BB360"/>
  <c r="BC360"/>
  <c r="BD360"/>
  <c r="BE360"/>
  <c r="Y361"/>
  <c r="Z361"/>
  <c r="AA361"/>
  <c r="AC361"/>
  <c r="AD361"/>
  <c r="AE361"/>
  <c r="AG361"/>
  <c r="AH361"/>
  <c r="AI361"/>
  <c r="AJ361"/>
  <c r="AK361"/>
  <c r="AL361"/>
  <c r="AM361"/>
  <c r="AN361"/>
  <c r="AO361"/>
  <c r="AP361"/>
  <c r="AQ361"/>
  <c r="AS361"/>
  <c r="AT361"/>
  <c r="AU361"/>
  <c r="AW361"/>
  <c r="AX361"/>
  <c r="AY361"/>
  <c r="AZ361"/>
  <c r="BA361"/>
  <c r="BB361"/>
  <c r="BC361"/>
  <c r="BD361"/>
  <c r="BE361"/>
  <c r="Y362"/>
  <c r="Z362"/>
  <c r="AA362"/>
  <c r="AC362"/>
  <c r="AD362"/>
  <c r="AE362"/>
  <c r="AG362"/>
  <c r="AH362"/>
  <c r="AI362"/>
  <c r="AJ362"/>
  <c r="AK362"/>
  <c r="AL362"/>
  <c r="AM362"/>
  <c r="AN362"/>
  <c r="AO362"/>
  <c r="AP362"/>
  <c r="AQ362"/>
  <c r="AS362"/>
  <c r="AT362"/>
  <c r="AU362"/>
  <c r="AW362"/>
  <c r="AX362"/>
  <c r="AY362"/>
  <c r="AZ362"/>
  <c r="BA362"/>
  <c r="BB362"/>
  <c r="BC362"/>
  <c r="BD362"/>
  <c r="BE362"/>
  <c r="Y363"/>
  <c r="Z363"/>
  <c r="AA363"/>
  <c r="AC363"/>
  <c r="AD363"/>
  <c r="AE363"/>
  <c r="AG363"/>
  <c r="AH363"/>
  <c r="AI363"/>
  <c r="AJ363"/>
  <c r="AK363"/>
  <c r="AL363"/>
  <c r="AM363"/>
  <c r="AN363"/>
  <c r="AO363"/>
  <c r="AP363"/>
  <c r="AQ363"/>
  <c r="AS363"/>
  <c r="AT363"/>
  <c r="AU363"/>
  <c r="AW363"/>
  <c r="AX363"/>
  <c r="AY363"/>
  <c r="AZ363"/>
  <c r="BA363"/>
  <c r="BB363"/>
  <c r="BC363"/>
  <c r="BD363"/>
  <c r="BE363"/>
  <c r="Y364"/>
  <c r="Z364"/>
  <c r="AA364"/>
  <c r="AC364"/>
  <c r="AD364"/>
  <c r="AE364"/>
  <c r="AG364"/>
  <c r="AH364"/>
  <c r="AI364"/>
  <c r="AJ364"/>
  <c r="AK364"/>
  <c r="AL364"/>
  <c r="AM364"/>
  <c r="AN364"/>
  <c r="AO364"/>
  <c r="AP364"/>
  <c r="AQ364"/>
  <c r="AS364"/>
  <c r="AT364"/>
  <c r="AU364"/>
  <c r="AW364"/>
  <c r="AX364"/>
  <c r="AY364"/>
  <c r="AZ364"/>
  <c r="BA364"/>
  <c r="BB364"/>
  <c r="BC364"/>
  <c r="BD364"/>
  <c r="BE364"/>
  <c r="Y365"/>
  <c r="Z365"/>
  <c r="AA365"/>
  <c r="AC365"/>
  <c r="AD365"/>
  <c r="AE365"/>
  <c r="AG365"/>
  <c r="AH365"/>
  <c r="AI365"/>
  <c r="AJ365"/>
  <c r="AK365"/>
  <c r="AL365"/>
  <c r="AM365"/>
  <c r="AN365"/>
  <c r="AO365"/>
  <c r="AP365"/>
  <c r="AQ365"/>
  <c r="AS365"/>
  <c r="AT365"/>
  <c r="AU365"/>
  <c r="AW365"/>
  <c r="AX365"/>
  <c r="AY365"/>
  <c r="AZ365"/>
  <c r="BA365"/>
  <c r="BB365"/>
  <c r="BC365"/>
  <c r="BD365"/>
  <c r="BE365"/>
  <c r="Y366"/>
  <c r="Z366"/>
  <c r="AA366"/>
  <c r="AC366"/>
  <c r="AD366"/>
  <c r="AE366"/>
  <c r="AG366"/>
  <c r="AH366"/>
  <c r="AI366"/>
  <c r="AJ366"/>
  <c r="AK366"/>
  <c r="AL366"/>
  <c r="AM366"/>
  <c r="AN366"/>
  <c r="AO366"/>
  <c r="AP366"/>
  <c r="AQ366"/>
  <c r="AS366"/>
  <c r="AT366"/>
  <c r="AU366"/>
  <c r="AW366"/>
  <c r="AX366"/>
  <c r="AY366"/>
  <c r="AZ366"/>
  <c r="BA366"/>
  <c r="BB366"/>
  <c r="BC366"/>
  <c r="BD366"/>
  <c r="BE366"/>
  <c r="Y367"/>
  <c r="Z367"/>
  <c r="AA367"/>
  <c r="AC367"/>
  <c r="AD367"/>
  <c r="AE367"/>
  <c r="AG367"/>
  <c r="AH367"/>
  <c r="AI367"/>
  <c r="AJ367"/>
  <c r="AK367"/>
  <c r="AL367"/>
  <c r="AM367"/>
  <c r="AN367"/>
  <c r="AO367"/>
  <c r="AP367"/>
  <c r="AQ367"/>
  <c r="AS367"/>
  <c r="AT367"/>
  <c r="AU367"/>
  <c r="AW367"/>
  <c r="AX367"/>
  <c r="AY367"/>
  <c r="AZ367"/>
  <c r="BA367"/>
  <c r="BB367"/>
  <c r="BC367"/>
  <c r="BD367"/>
  <c r="BE367"/>
  <c r="Y368"/>
  <c r="Z368"/>
  <c r="AA368"/>
  <c r="AC368"/>
  <c r="AD368"/>
  <c r="AE368"/>
  <c r="AG368"/>
  <c r="AH368"/>
  <c r="AI368"/>
  <c r="AJ368"/>
  <c r="AK368"/>
  <c r="AL368"/>
  <c r="AM368"/>
  <c r="AN368"/>
  <c r="AO368"/>
  <c r="AP368"/>
  <c r="AQ368"/>
  <c r="AS368"/>
  <c r="AT368"/>
  <c r="AU368"/>
  <c r="AW368"/>
  <c r="AX368"/>
  <c r="AY368"/>
  <c r="AZ368"/>
  <c r="BA368"/>
  <c r="BB368"/>
  <c r="BC368"/>
  <c r="BD368"/>
  <c r="BE368"/>
  <c r="Y369"/>
  <c r="Z369"/>
  <c r="AA369"/>
  <c r="AC369"/>
  <c r="AD369"/>
  <c r="AE369"/>
  <c r="AG369"/>
  <c r="AH369"/>
  <c r="AI369"/>
  <c r="AJ369"/>
  <c r="AK369"/>
  <c r="AL369"/>
  <c r="AM369"/>
  <c r="AN369"/>
  <c r="AO369"/>
  <c r="AP369"/>
  <c r="AQ369"/>
  <c r="AS369"/>
  <c r="AT369"/>
  <c r="AU369"/>
  <c r="AW369"/>
  <c r="AX369"/>
  <c r="AY369"/>
  <c r="AZ369"/>
  <c r="BA369"/>
  <c r="BB369"/>
  <c r="BC369"/>
  <c r="BD369"/>
  <c r="BE369"/>
  <c r="Y370"/>
  <c r="Z370"/>
  <c r="AA370"/>
  <c r="AC370"/>
  <c r="AD370"/>
  <c r="AE370"/>
  <c r="AG370"/>
  <c r="AH370"/>
  <c r="AI370"/>
  <c r="AJ370"/>
  <c r="AK370"/>
  <c r="AL370"/>
  <c r="AM370"/>
  <c r="AN370"/>
  <c r="AO370"/>
  <c r="AP370"/>
  <c r="AQ370"/>
  <c r="AS370"/>
  <c r="AT370"/>
  <c r="AU370"/>
  <c r="AW370"/>
  <c r="AX370"/>
  <c r="AY370"/>
  <c r="AZ370"/>
  <c r="BA370"/>
  <c r="BB370"/>
  <c r="BC370"/>
  <c r="BD370"/>
  <c r="BE370"/>
  <c r="Y371"/>
  <c r="Z371"/>
  <c r="AA371"/>
  <c r="AC371"/>
  <c r="AD371"/>
  <c r="AE371"/>
  <c r="AG371"/>
  <c r="AH371"/>
  <c r="AI371"/>
  <c r="AJ371"/>
  <c r="AK371"/>
  <c r="AL371"/>
  <c r="AM371"/>
  <c r="AN371"/>
  <c r="AO371"/>
  <c r="AP371"/>
  <c r="AQ371"/>
  <c r="AS371"/>
  <c r="AT371"/>
  <c r="AU371"/>
  <c r="AW371"/>
  <c r="AX371"/>
  <c r="AY371"/>
  <c r="AZ371"/>
  <c r="BA371"/>
  <c r="BB371"/>
  <c r="BC371"/>
  <c r="BD371"/>
  <c r="BE371"/>
  <c r="Y372"/>
  <c r="Z372"/>
  <c r="AA372"/>
  <c r="AC372"/>
  <c r="AD372"/>
  <c r="AE372"/>
  <c r="AG372"/>
  <c r="AH372"/>
  <c r="AI372"/>
  <c r="AJ372"/>
  <c r="AK372"/>
  <c r="AL372"/>
  <c r="AM372"/>
  <c r="AN372"/>
  <c r="AO372"/>
  <c r="AP372"/>
  <c r="AQ372"/>
  <c r="AS372"/>
  <c r="AT372"/>
  <c r="AU372"/>
  <c r="AW372"/>
  <c r="AX372"/>
  <c r="AY372"/>
  <c r="AZ372"/>
  <c r="BA372"/>
  <c r="BB372"/>
  <c r="BC372"/>
  <c r="BD372"/>
  <c r="BE372"/>
  <c r="Y373"/>
  <c r="Z373"/>
  <c r="AA373"/>
  <c r="AC373"/>
  <c r="AD373"/>
  <c r="AE373"/>
  <c r="AG373"/>
  <c r="AH373"/>
  <c r="AI373"/>
  <c r="AJ373"/>
  <c r="AK373"/>
  <c r="AL373"/>
  <c r="AM373"/>
  <c r="AN373"/>
  <c r="AO373"/>
  <c r="AP373"/>
  <c r="AQ373"/>
  <c r="AS373"/>
  <c r="AT373"/>
  <c r="AU373"/>
  <c r="AW373"/>
  <c r="AX373"/>
  <c r="AY373"/>
  <c r="AZ373"/>
  <c r="BA373"/>
  <c r="BB373"/>
  <c r="BC373"/>
  <c r="BD373"/>
  <c r="BE373"/>
  <c r="Y374"/>
  <c r="Z374"/>
  <c r="AA374"/>
  <c r="AC374"/>
  <c r="AD374"/>
  <c r="AE374"/>
  <c r="AG374"/>
  <c r="AH374"/>
  <c r="AI374"/>
  <c r="AJ374"/>
  <c r="AK374"/>
  <c r="AL374"/>
  <c r="AM374"/>
  <c r="AN374"/>
  <c r="AO374"/>
  <c r="AP374"/>
  <c r="AQ374"/>
  <c r="AS374"/>
  <c r="AT374"/>
  <c r="AU374"/>
  <c r="AW374"/>
  <c r="AX374"/>
  <c r="AY374"/>
  <c r="AZ374"/>
  <c r="BA374"/>
  <c r="BB374"/>
  <c r="BC374"/>
  <c r="BD374"/>
  <c r="BE374"/>
  <c r="Y375"/>
  <c r="Z375"/>
  <c r="AA375"/>
  <c r="AC375"/>
  <c r="AD375"/>
  <c r="AE375"/>
  <c r="AG375"/>
  <c r="AH375"/>
  <c r="AI375"/>
  <c r="AJ375"/>
  <c r="AK375"/>
  <c r="AL375"/>
  <c r="AM375"/>
  <c r="AN375"/>
  <c r="AO375"/>
  <c r="AP375"/>
  <c r="AQ375"/>
  <c r="AS375"/>
  <c r="AT375"/>
  <c r="AU375"/>
  <c r="AW375"/>
  <c r="AX375"/>
  <c r="AY375"/>
  <c r="AZ375"/>
  <c r="BA375"/>
  <c r="BB375"/>
  <c r="BC375"/>
  <c r="BD375"/>
  <c r="BE375"/>
  <c r="Y376"/>
  <c r="Z376"/>
  <c r="AA376"/>
  <c r="AC376"/>
  <c r="AD376"/>
  <c r="AE376"/>
  <c r="AG376"/>
  <c r="AH376"/>
  <c r="AI376"/>
  <c r="AJ376"/>
  <c r="AK376"/>
  <c r="AL376"/>
  <c r="AM376"/>
  <c r="AN376"/>
  <c r="AO376"/>
  <c r="AP376"/>
  <c r="AQ376"/>
  <c r="AS376"/>
  <c r="AT376"/>
  <c r="AU376"/>
  <c r="AW376"/>
  <c r="AX376"/>
  <c r="AY376"/>
  <c r="AZ376"/>
  <c r="BA376"/>
  <c r="BB376"/>
  <c r="BC376"/>
  <c r="BD376"/>
  <c r="BE376"/>
  <c r="Y377"/>
  <c r="Z377"/>
  <c r="AA377"/>
  <c r="AC377"/>
  <c r="AD377"/>
  <c r="AE377"/>
  <c r="AG377"/>
  <c r="AH377"/>
  <c r="AI377"/>
  <c r="AJ377"/>
  <c r="AK377"/>
  <c r="AL377"/>
  <c r="AM377"/>
  <c r="AN377"/>
  <c r="AO377"/>
  <c r="AP377"/>
  <c r="AQ377"/>
  <c r="AS377"/>
  <c r="AT377"/>
  <c r="AU377"/>
  <c r="AW377"/>
  <c r="AX377"/>
  <c r="AY377"/>
  <c r="AZ377"/>
  <c r="BA377"/>
  <c r="BB377"/>
  <c r="BC377"/>
  <c r="BD377"/>
  <c r="BE377"/>
  <c r="Y378"/>
  <c r="Z378"/>
  <c r="AA378"/>
  <c r="AC378"/>
  <c r="AD378"/>
  <c r="AE378"/>
  <c r="AG378"/>
  <c r="AH378"/>
  <c r="AI378"/>
  <c r="AJ378"/>
  <c r="AK378"/>
  <c r="AL378"/>
  <c r="AM378"/>
  <c r="AN378"/>
  <c r="AO378"/>
  <c r="AP378"/>
  <c r="AQ378"/>
  <c r="AS378"/>
  <c r="AT378"/>
  <c r="AU378"/>
  <c r="AW378"/>
  <c r="AX378"/>
  <c r="AY378"/>
  <c r="AZ378"/>
  <c r="BA378"/>
  <c r="BB378"/>
  <c r="BC378"/>
  <c r="BD378"/>
  <c r="BE378"/>
  <c r="Y379"/>
  <c r="Z379"/>
  <c r="AA379"/>
  <c r="AC379"/>
  <c r="AD379"/>
  <c r="AE379"/>
  <c r="AG379"/>
  <c r="AH379"/>
  <c r="AI379"/>
  <c r="AJ379"/>
  <c r="AK379"/>
  <c r="AL379"/>
  <c r="AM379"/>
  <c r="AN379"/>
  <c r="AO379"/>
  <c r="AP379"/>
  <c r="AQ379"/>
  <c r="AS379"/>
  <c r="AT379"/>
  <c r="AU379"/>
  <c r="AW379"/>
  <c r="AX379"/>
  <c r="AY379"/>
  <c r="AZ379"/>
  <c r="BA379"/>
  <c r="BB379"/>
  <c r="BC379"/>
  <c r="BD379"/>
  <c r="BE379"/>
  <c r="Y380"/>
  <c r="Z380"/>
  <c r="AA380"/>
  <c r="AC380"/>
  <c r="AD380"/>
  <c r="AE380"/>
  <c r="AG380"/>
  <c r="AH380"/>
  <c r="AI380"/>
  <c r="AJ380"/>
  <c r="AK380"/>
  <c r="AL380"/>
  <c r="AM380"/>
  <c r="AN380"/>
  <c r="AO380"/>
  <c r="AP380"/>
  <c r="AQ380"/>
  <c r="AS380"/>
  <c r="AT380"/>
  <c r="AU380"/>
  <c r="AW380"/>
  <c r="AX380"/>
  <c r="AY380"/>
  <c r="AZ380"/>
  <c r="BA380"/>
  <c r="BB380"/>
  <c r="BC380"/>
  <c r="BD380"/>
  <c r="BE380"/>
  <c r="Y381"/>
  <c r="Z381"/>
  <c r="AA381"/>
  <c r="AC381"/>
  <c r="AD381"/>
  <c r="AE381"/>
  <c r="AG381"/>
  <c r="AH381"/>
  <c r="AI381"/>
  <c r="AJ381"/>
  <c r="AK381"/>
  <c r="AL381"/>
  <c r="AM381"/>
  <c r="AN381"/>
  <c r="AO381"/>
  <c r="AP381"/>
  <c r="AQ381"/>
  <c r="AS381"/>
  <c r="AT381"/>
  <c r="AU381"/>
  <c r="AW381"/>
  <c r="AX381"/>
  <c r="AY381"/>
  <c r="AZ381"/>
  <c r="BA381"/>
  <c r="BB381"/>
  <c r="BC381"/>
  <c r="BD381"/>
  <c r="BE381"/>
  <c r="Y382"/>
  <c r="Z382"/>
  <c r="AA382"/>
  <c r="AC382"/>
  <c r="AD382"/>
  <c r="AE382"/>
  <c r="AG382"/>
  <c r="AH382"/>
  <c r="AI382"/>
  <c r="AJ382"/>
  <c r="AK382"/>
  <c r="AL382"/>
  <c r="AM382"/>
  <c r="AN382"/>
  <c r="AO382"/>
  <c r="AP382"/>
  <c r="AQ382"/>
  <c r="AS382"/>
  <c r="AT382"/>
  <c r="AU382"/>
  <c r="AW382"/>
  <c r="AX382"/>
  <c r="AY382"/>
  <c r="AZ382"/>
  <c r="BA382"/>
  <c r="BB382"/>
  <c r="BC382"/>
  <c r="BD382"/>
  <c r="BE382"/>
  <c r="Y383"/>
  <c r="Z383"/>
  <c r="AA383"/>
  <c r="AC383"/>
  <c r="AD383"/>
  <c r="AE383"/>
  <c r="AG383"/>
  <c r="AH383"/>
  <c r="AI383"/>
  <c r="AJ383"/>
  <c r="AK383"/>
  <c r="AL383"/>
  <c r="AM383"/>
  <c r="AN383"/>
  <c r="AO383"/>
  <c r="AP383"/>
  <c r="AQ383"/>
  <c r="AS383"/>
  <c r="AT383"/>
  <c r="AU383"/>
  <c r="AW383"/>
  <c r="AX383"/>
  <c r="AY383"/>
  <c r="AZ383"/>
  <c r="BA383"/>
  <c r="BB383"/>
  <c r="BC383"/>
  <c r="BD383"/>
  <c r="BE383"/>
  <c r="Y384"/>
  <c r="Z384"/>
  <c r="AA384"/>
  <c r="AC384"/>
  <c r="AD384"/>
  <c r="AE384"/>
  <c r="AG384"/>
  <c r="AH384"/>
  <c r="AI384"/>
  <c r="AJ384"/>
  <c r="AK384"/>
  <c r="AL384"/>
  <c r="AM384"/>
  <c r="AN384"/>
  <c r="AO384"/>
  <c r="AP384"/>
  <c r="AQ384"/>
  <c r="AS384"/>
  <c r="AT384"/>
  <c r="AU384"/>
  <c r="AW384"/>
  <c r="AX384"/>
  <c r="AY384"/>
  <c r="AZ384"/>
  <c r="BA384"/>
  <c r="BB384"/>
  <c r="BC384"/>
  <c r="BD384"/>
  <c r="BE384"/>
  <c r="Y385"/>
  <c r="Z385"/>
  <c r="AA385"/>
  <c r="AC385"/>
  <c r="AD385"/>
  <c r="AE385"/>
  <c r="AG385"/>
  <c r="AH385"/>
  <c r="AI385"/>
  <c r="AJ385"/>
  <c r="AK385"/>
  <c r="AL385"/>
  <c r="AM385"/>
  <c r="AN385"/>
  <c r="AO385"/>
  <c r="AP385"/>
  <c r="AQ385"/>
  <c r="AS385"/>
  <c r="AT385"/>
  <c r="AU385"/>
  <c r="AW385"/>
  <c r="AX385"/>
  <c r="AY385"/>
  <c r="AZ385"/>
  <c r="BA385"/>
  <c r="BB385"/>
  <c r="BC385"/>
  <c r="BD385"/>
  <c r="BE385"/>
  <c r="Y386"/>
  <c r="Z386"/>
  <c r="AA386"/>
  <c r="AC386"/>
  <c r="AD386"/>
  <c r="AE386"/>
  <c r="AG386"/>
  <c r="AH386"/>
  <c r="AI386"/>
  <c r="AJ386"/>
  <c r="AK386"/>
  <c r="AL386"/>
  <c r="AM386"/>
  <c r="AN386"/>
  <c r="AO386"/>
  <c r="AP386"/>
  <c r="AQ386"/>
  <c r="AS386"/>
  <c r="AT386"/>
  <c r="AU386"/>
  <c r="AW386"/>
  <c r="AX386"/>
  <c r="AY386"/>
  <c r="AZ386"/>
  <c r="BA386"/>
  <c r="BB386"/>
  <c r="BC386"/>
  <c r="BD386"/>
  <c r="BE386"/>
  <c r="Y387"/>
  <c r="Z387"/>
  <c r="AA387"/>
  <c r="AC387"/>
  <c r="AD387"/>
  <c r="AE387"/>
  <c r="AG387"/>
  <c r="AH387"/>
  <c r="AI387"/>
  <c r="AJ387"/>
  <c r="AK387"/>
  <c r="AL387"/>
  <c r="AM387"/>
  <c r="AN387"/>
  <c r="AO387"/>
  <c r="AP387"/>
  <c r="AQ387"/>
  <c r="AS387"/>
  <c r="AT387"/>
  <c r="AU387"/>
  <c r="AW387"/>
  <c r="AX387"/>
  <c r="AY387"/>
  <c r="AZ387"/>
  <c r="BA387"/>
  <c r="BB387"/>
  <c r="BC387"/>
  <c r="BD387"/>
  <c r="BE387"/>
  <c r="Y388"/>
  <c r="Z388"/>
  <c r="AA388"/>
  <c r="AC388"/>
  <c r="AD388"/>
  <c r="AE388"/>
  <c r="AG388"/>
  <c r="AH388"/>
  <c r="AI388"/>
  <c r="AJ388"/>
  <c r="AK388"/>
  <c r="AL388"/>
  <c r="AM388"/>
  <c r="AN388"/>
  <c r="AO388"/>
  <c r="AP388"/>
  <c r="AQ388"/>
  <c r="AS388"/>
  <c r="AT388"/>
  <c r="AU388"/>
  <c r="AW388"/>
  <c r="AX388"/>
  <c r="AY388"/>
  <c r="AZ388"/>
  <c r="BA388"/>
  <c r="BB388"/>
  <c r="BC388"/>
  <c r="BD388"/>
  <c r="BE388"/>
  <c r="Y389"/>
  <c r="Z389"/>
  <c r="AA389"/>
  <c r="AC389"/>
  <c r="AD389"/>
  <c r="AE389"/>
  <c r="AG389"/>
  <c r="AH389"/>
  <c r="AI389"/>
  <c r="AJ389"/>
  <c r="AK389"/>
  <c r="AL389"/>
  <c r="AM389"/>
  <c r="AN389"/>
  <c r="AO389"/>
  <c r="AP389"/>
  <c r="AQ389"/>
  <c r="AS389"/>
  <c r="AT389"/>
  <c r="AU389"/>
  <c r="AW389"/>
  <c r="AX389"/>
  <c r="AY389"/>
  <c r="AZ389"/>
  <c r="BA389"/>
  <c r="BB389"/>
  <c r="BC389"/>
  <c r="BD389"/>
  <c r="BE389"/>
  <c r="Y390"/>
  <c r="Z390"/>
  <c r="AA390"/>
  <c r="AC390"/>
  <c r="AD390"/>
  <c r="AE390"/>
  <c r="AG390"/>
  <c r="AH390"/>
  <c r="AI390"/>
  <c r="AJ390"/>
  <c r="AK390"/>
  <c r="AL390"/>
  <c r="AM390"/>
  <c r="AN390"/>
  <c r="AO390"/>
  <c r="AP390"/>
  <c r="AQ390"/>
  <c r="AS390"/>
  <c r="AT390"/>
  <c r="AU390"/>
  <c r="AW390"/>
  <c r="AX390"/>
  <c r="AY390"/>
  <c r="AZ390"/>
  <c r="BA390"/>
  <c r="BB390"/>
  <c r="BC390"/>
  <c r="BD390"/>
  <c r="BE390"/>
  <c r="Y391"/>
  <c r="Z391"/>
  <c r="AA391"/>
  <c r="AC391"/>
  <c r="AD391"/>
  <c r="AE391"/>
  <c r="AG391"/>
  <c r="AH391"/>
  <c r="AI391"/>
  <c r="AJ391"/>
  <c r="AK391"/>
  <c r="AL391"/>
  <c r="AM391"/>
  <c r="AN391"/>
  <c r="AO391"/>
  <c r="AP391"/>
  <c r="AQ391"/>
  <c r="AS391"/>
  <c r="AT391"/>
  <c r="AU391"/>
  <c r="AW391"/>
  <c r="AX391"/>
  <c r="AY391"/>
  <c r="AZ391"/>
  <c r="BA391"/>
  <c r="BB391"/>
  <c r="BC391"/>
  <c r="BD391"/>
  <c r="BE391"/>
  <c r="Y392"/>
  <c r="Z392"/>
  <c r="AA392"/>
  <c r="AC392"/>
  <c r="AD392"/>
  <c r="AE392"/>
  <c r="AG392"/>
  <c r="AH392"/>
  <c r="AI392"/>
  <c r="AJ392"/>
  <c r="AK392"/>
  <c r="AL392"/>
  <c r="AM392"/>
  <c r="AN392"/>
  <c r="AO392"/>
  <c r="AP392"/>
  <c r="AQ392"/>
  <c r="AS392"/>
  <c r="AT392"/>
  <c r="AU392"/>
  <c r="AW392"/>
  <c r="AX392"/>
  <c r="AY392"/>
  <c r="AZ392"/>
  <c r="BA392"/>
  <c r="BB392"/>
  <c r="BC392"/>
  <c r="BD392"/>
  <c r="BE392"/>
  <c r="Y393"/>
  <c r="Z393"/>
  <c r="AA393"/>
  <c r="AC393"/>
  <c r="AD393"/>
  <c r="AE393"/>
  <c r="AG393"/>
  <c r="AH393"/>
  <c r="AI393"/>
  <c r="AJ393"/>
  <c r="AK393"/>
  <c r="AL393"/>
  <c r="AM393"/>
  <c r="AN393"/>
  <c r="AO393"/>
  <c r="AP393"/>
  <c r="AQ393"/>
  <c r="AS393"/>
  <c r="AT393"/>
  <c r="AU393"/>
  <c r="AW393"/>
  <c r="AX393"/>
  <c r="AY393"/>
  <c r="AZ393"/>
  <c r="BA393"/>
  <c r="BB393"/>
  <c r="BC393"/>
  <c r="BD393"/>
  <c r="BE393"/>
  <c r="Y394"/>
  <c r="Z394"/>
  <c r="AA394"/>
  <c r="AC394"/>
  <c r="AD394"/>
  <c r="AE394"/>
  <c r="AG394"/>
  <c r="AH394"/>
  <c r="AI394"/>
  <c r="AJ394"/>
  <c r="AK394"/>
  <c r="AL394"/>
  <c r="AM394"/>
  <c r="AN394"/>
  <c r="AO394"/>
  <c r="AP394"/>
  <c r="AQ394"/>
  <c r="AS394"/>
  <c r="AT394"/>
  <c r="AU394"/>
  <c r="AW394"/>
  <c r="AX394"/>
  <c r="AY394"/>
  <c r="AZ394"/>
  <c r="BA394"/>
  <c r="BB394"/>
  <c r="BC394"/>
  <c r="BD394"/>
  <c r="BE394"/>
  <c r="Y395"/>
  <c r="Z395"/>
  <c r="AA395"/>
  <c r="AC395"/>
  <c r="AD395"/>
  <c r="AE395"/>
  <c r="AG395"/>
  <c r="AH395"/>
  <c r="AI395"/>
  <c r="AJ395"/>
  <c r="AK395"/>
  <c r="AL395"/>
  <c r="AM395"/>
  <c r="AN395"/>
  <c r="AO395"/>
  <c r="AP395"/>
  <c r="AQ395"/>
  <c r="AS395"/>
  <c r="AT395"/>
  <c r="AU395"/>
  <c r="AW395"/>
  <c r="AX395"/>
  <c r="AY395"/>
  <c r="AZ395"/>
  <c r="BA395"/>
  <c r="BB395"/>
  <c r="BC395"/>
  <c r="BD395"/>
  <c r="BE395"/>
  <c r="Y396"/>
  <c r="Z396"/>
  <c r="AA396"/>
  <c r="AC396"/>
  <c r="AD396"/>
  <c r="AE396"/>
  <c r="AG396"/>
  <c r="AH396"/>
  <c r="AI396"/>
  <c r="AJ396"/>
  <c r="AK396"/>
  <c r="AL396"/>
  <c r="AM396"/>
  <c r="AN396"/>
  <c r="AO396"/>
  <c r="AP396"/>
  <c r="AQ396"/>
  <c r="AS396"/>
  <c r="AT396"/>
  <c r="AU396"/>
  <c r="AW396"/>
  <c r="AX396"/>
  <c r="AY396"/>
  <c r="AZ396"/>
  <c r="BA396"/>
  <c r="BB396"/>
  <c r="BC396"/>
  <c r="BD396"/>
  <c r="BE396"/>
  <c r="Y397"/>
  <c r="Z397"/>
  <c r="AA397"/>
  <c r="AC397"/>
  <c r="AD397"/>
  <c r="AE397"/>
  <c r="AG397"/>
  <c r="AH397"/>
  <c r="AI397"/>
  <c r="AJ397"/>
  <c r="AK397"/>
  <c r="AL397"/>
  <c r="AM397"/>
  <c r="AN397"/>
  <c r="AO397"/>
  <c r="AP397"/>
  <c r="AQ397"/>
  <c r="AS397"/>
  <c r="AT397"/>
  <c r="AU397"/>
  <c r="AW397"/>
  <c r="AX397"/>
  <c r="AY397"/>
  <c r="AZ397"/>
  <c r="BA397"/>
  <c r="BB397"/>
  <c r="BC397"/>
  <c r="BD397"/>
  <c r="BE397"/>
  <c r="Y398"/>
  <c r="Z398"/>
  <c r="AA398"/>
  <c r="AC398"/>
  <c r="AD398"/>
  <c r="AE398"/>
  <c r="AG398"/>
  <c r="AH398"/>
  <c r="AI398"/>
  <c r="AJ398"/>
  <c r="AK398"/>
  <c r="AL398"/>
  <c r="AM398"/>
  <c r="AN398"/>
  <c r="AO398"/>
  <c r="AP398"/>
  <c r="AQ398"/>
  <c r="AS398"/>
  <c r="AT398"/>
  <c r="AU398"/>
  <c r="AW398"/>
  <c r="AX398"/>
  <c r="AY398"/>
  <c r="AZ398"/>
  <c r="BA398"/>
  <c r="BB398"/>
  <c r="BC398"/>
  <c r="BD398"/>
  <c r="BE398"/>
  <c r="Y399"/>
  <c r="Z399"/>
  <c r="AA399"/>
  <c r="AC399"/>
  <c r="AD399"/>
  <c r="AE399"/>
  <c r="AG399"/>
  <c r="AH399"/>
  <c r="AI399"/>
  <c r="AJ399"/>
  <c r="AK399"/>
  <c r="AL399"/>
  <c r="AM399"/>
  <c r="AN399"/>
  <c r="AO399"/>
  <c r="AP399"/>
  <c r="AQ399"/>
  <c r="AS399"/>
  <c r="AT399"/>
  <c r="AU399"/>
  <c r="AW399"/>
  <c r="AX399"/>
  <c r="AY399"/>
  <c r="AZ399"/>
  <c r="BA399"/>
  <c r="BB399"/>
  <c r="BC399"/>
  <c r="BD399"/>
  <c r="BE399"/>
  <c r="Y400"/>
  <c r="Z400"/>
  <c r="AA400"/>
  <c r="AC400"/>
  <c r="AD400"/>
  <c r="AE400"/>
  <c r="AG400"/>
  <c r="AH400"/>
  <c r="AI400"/>
  <c r="AJ400"/>
  <c r="AK400"/>
  <c r="AL400"/>
  <c r="AM400"/>
  <c r="AN400"/>
  <c r="AO400"/>
  <c r="AP400"/>
  <c r="AQ400"/>
  <c r="AS400"/>
  <c r="AT400"/>
  <c r="AU400"/>
  <c r="AW400"/>
  <c r="AX400"/>
  <c r="AY400"/>
  <c r="AZ400"/>
  <c r="BA400"/>
  <c r="BB400"/>
  <c r="BC400"/>
  <c r="BD400"/>
  <c r="BE400"/>
  <c r="Y401"/>
  <c r="Z401"/>
  <c r="AA401"/>
  <c r="AC401"/>
  <c r="AD401"/>
  <c r="AE401"/>
  <c r="AG401"/>
  <c r="AH401"/>
  <c r="AI401"/>
  <c r="AJ401"/>
  <c r="AK401"/>
  <c r="AL401"/>
  <c r="AM401"/>
  <c r="AN401"/>
  <c r="AO401"/>
  <c r="AP401"/>
  <c r="AQ401"/>
  <c r="AS401"/>
  <c r="AT401"/>
  <c r="AU401"/>
  <c r="AW401"/>
  <c r="AX401"/>
  <c r="AY401"/>
  <c r="AZ401"/>
  <c r="BA401"/>
  <c r="BB401"/>
  <c r="BC401"/>
  <c r="BD401"/>
  <c r="BE401"/>
  <c r="Y402"/>
  <c r="Z402"/>
  <c r="AA402"/>
  <c r="AC402"/>
  <c r="AD402"/>
  <c r="AE402"/>
  <c r="AG402"/>
  <c r="AH402"/>
  <c r="AI402"/>
  <c r="AJ402"/>
  <c r="AK402"/>
  <c r="AL402"/>
  <c r="AM402"/>
  <c r="AN402"/>
  <c r="AO402"/>
  <c r="AP402"/>
  <c r="AQ402"/>
  <c r="AS402"/>
  <c r="AT402"/>
  <c r="AU402"/>
  <c r="AW402"/>
  <c r="AX402"/>
  <c r="AY402"/>
  <c r="AZ402"/>
  <c r="BA402"/>
  <c r="BB402"/>
  <c r="BC402"/>
  <c r="BD402"/>
  <c r="BE402"/>
  <c r="Y403"/>
  <c r="Z403"/>
  <c r="AA403"/>
  <c r="AC403"/>
  <c r="AD403"/>
  <c r="AE403"/>
  <c r="AG403"/>
  <c r="AH403"/>
  <c r="AI403"/>
  <c r="AJ403"/>
  <c r="AK403"/>
  <c r="AL403"/>
  <c r="AM403"/>
  <c r="AN403"/>
  <c r="AO403"/>
  <c r="AP403"/>
  <c r="AQ403"/>
  <c r="AS403"/>
  <c r="AT403"/>
  <c r="AU403"/>
  <c r="AW403"/>
  <c r="AX403"/>
  <c r="AY403"/>
  <c r="AZ403"/>
  <c r="BA403"/>
  <c r="BB403"/>
  <c r="BC403"/>
  <c r="BD403"/>
  <c r="BE403"/>
  <c r="Y404"/>
  <c r="Z404"/>
  <c r="AA404"/>
  <c r="AC404"/>
  <c r="AD404"/>
  <c r="AE404"/>
  <c r="AG404"/>
  <c r="AH404"/>
  <c r="AI404"/>
  <c r="AJ404"/>
  <c r="AK404"/>
  <c r="AL404"/>
  <c r="AM404"/>
  <c r="AN404"/>
  <c r="AO404"/>
  <c r="AP404"/>
  <c r="AQ404"/>
  <c r="AS404"/>
  <c r="AT404"/>
  <c r="AU404"/>
  <c r="AW404"/>
  <c r="AX404"/>
  <c r="AY404"/>
  <c r="AZ404"/>
  <c r="BA404"/>
  <c r="BB404"/>
  <c r="BC404"/>
  <c r="BD404"/>
  <c r="BE404"/>
  <c r="Y405"/>
  <c r="Z405"/>
  <c r="AA405"/>
  <c r="AC405"/>
  <c r="AD405"/>
  <c r="AE405"/>
  <c r="AG405"/>
  <c r="AH405"/>
  <c r="AI405"/>
  <c r="AJ405"/>
  <c r="AK405"/>
  <c r="AL405"/>
  <c r="AM405"/>
  <c r="AN405"/>
  <c r="AO405"/>
  <c r="AP405"/>
  <c r="AQ405"/>
  <c r="AS405"/>
  <c r="AT405"/>
  <c r="AU405"/>
  <c r="AW405"/>
  <c r="AX405"/>
  <c r="AY405"/>
  <c r="AZ405"/>
  <c r="BA405"/>
  <c r="BB405"/>
  <c r="BC405"/>
  <c r="BD405"/>
  <c r="BE405"/>
  <c r="Y406"/>
  <c r="Z406"/>
  <c r="AA406"/>
  <c r="AC406"/>
  <c r="AD406"/>
  <c r="AE406"/>
  <c r="AG406"/>
  <c r="AH406"/>
  <c r="AI406"/>
  <c r="AJ406"/>
  <c r="AK406"/>
  <c r="AL406"/>
  <c r="AM406"/>
  <c r="AN406"/>
  <c r="AO406"/>
  <c r="AP406"/>
  <c r="AQ406"/>
  <c r="AS406"/>
  <c r="AT406"/>
  <c r="AU406"/>
  <c r="AW406"/>
  <c r="AX406"/>
  <c r="AY406"/>
  <c r="AZ406"/>
  <c r="BA406"/>
  <c r="BB406"/>
  <c r="BC406"/>
  <c r="BD406"/>
  <c r="BE406"/>
  <c r="Y407"/>
  <c r="Z407"/>
  <c r="AA407"/>
  <c r="AC407"/>
  <c r="AD407"/>
  <c r="AE407"/>
  <c r="AG407"/>
  <c r="AH407"/>
  <c r="AI407"/>
  <c r="AJ407"/>
  <c r="AK407"/>
  <c r="AL407"/>
  <c r="AM407"/>
  <c r="AN407"/>
  <c r="AO407"/>
  <c r="AP407"/>
  <c r="AQ407"/>
  <c r="AS407"/>
  <c r="AT407"/>
  <c r="AU407"/>
  <c r="AW407"/>
  <c r="AX407"/>
  <c r="AY407"/>
  <c r="AZ407"/>
  <c r="BA407"/>
  <c r="BB407"/>
  <c r="BC407"/>
  <c r="BD407"/>
  <c r="BE407"/>
  <c r="Y408"/>
  <c r="Z408"/>
  <c r="AA408"/>
  <c r="AC408"/>
  <c r="AD408"/>
  <c r="AE408"/>
  <c r="AG408"/>
  <c r="AH408"/>
  <c r="AI408"/>
  <c r="AJ408"/>
  <c r="AK408"/>
  <c r="AL408"/>
  <c r="AM408"/>
  <c r="AN408"/>
  <c r="AO408"/>
  <c r="AP408"/>
  <c r="AQ408"/>
  <c r="AS408"/>
  <c r="AT408"/>
  <c r="AU408"/>
  <c r="AW408"/>
  <c r="AX408"/>
  <c r="AY408"/>
  <c r="AZ408"/>
  <c r="BA408"/>
  <c r="BB408"/>
  <c r="BC408"/>
  <c r="BD408"/>
  <c r="BE408"/>
  <c r="Y409"/>
  <c r="Z409"/>
  <c r="AA409"/>
  <c r="AC409"/>
  <c r="AD409"/>
  <c r="AE409"/>
  <c r="AG409"/>
  <c r="AH409"/>
  <c r="AI409"/>
  <c r="AJ409"/>
  <c r="AK409"/>
  <c r="AL409"/>
  <c r="AM409"/>
  <c r="AN409"/>
  <c r="AO409"/>
  <c r="AP409"/>
  <c r="AQ409"/>
  <c r="AS409"/>
  <c r="AT409"/>
  <c r="AU409"/>
  <c r="AW409"/>
  <c r="AX409"/>
  <c r="AY409"/>
  <c r="AZ409"/>
  <c r="BA409"/>
  <c r="BB409"/>
  <c r="BC409"/>
  <c r="BD409"/>
  <c r="BE409"/>
  <c r="Y410"/>
  <c r="Z410"/>
  <c r="AA410"/>
  <c r="AC410"/>
  <c r="AD410"/>
  <c r="AE410"/>
  <c r="AG410"/>
  <c r="AH410"/>
  <c r="AI410"/>
  <c r="AJ410"/>
  <c r="AK410"/>
  <c r="AL410"/>
  <c r="AM410"/>
  <c r="AN410"/>
  <c r="AO410"/>
  <c r="AP410"/>
  <c r="AQ410"/>
  <c r="AS410"/>
  <c r="AT410"/>
  <c r="AU410"/>
  <c r="AW410"/>
  <c r="AX410"/>
  <c r="AY410"/>
  <c r="AZ410"/>
  <c r="BA410"/>
  <c r="BB410"/>
  <c r="BC410"/>
  <c r="BD410"/>
  <c r="BE410"/>
  <c r="Y411"/>
  <c r="Z411"/>
  <c r="AA411"/>
  <c r="AC411"/>
  <c r="AD411"/>
  <c r="AE411"/>
  <c r="AG411"/>
  <c r="AH411"/>
  <c r="AI411"/>
  <c r="AJ411"/>
  <c r="AK411"/>
  <c r="AL411"/>
  <c r="AM411"/>
  <c r="AN411"/>
  <c r="AO411"/>
  <c r="AP411"/>
  <c r="AQ411"/>
  <c r="AS411"/>
  <c r="AT411"/>
  <c r="AU411"/>
  <c r="AW411"/>
  <c r="AX411"/>
  <c r="AY411"/>
  <c r="AZ411"/>
  <c r="BA411"/>
  <c r="BB411"/>
  <c r="BC411"/>
  <c r="BD411"/>
  <c r="BE411"/>
  <c r="Y412"/>
  <c r="Z412"/>
  <c r="AA412"/>
  <c r="AC412"/>
  <c r="AD412"/>
  <c r="AE412"/>
  <c r="AG412"/>
  <c r="AH412"/>
  <c r="AI412"/>
  <c r="AJ412"/>
  <c r="AK412"/>
  <c r="AL412"/>
  <c r="AM412"/>
  <c r="AN412"/>
  <c r="AO412"/>
  <c r="AP412"/>
  <c r="AQ412"/>
  <c r="AS412"/>
  <c r="AT412"/>
  <c r="AU412"/>
  <c r="AW412"/>
  <c r="AX412"/>
  <c r="AY412"/>
  <c r="AZ412"/>
  <c r="BA412"/>
  <c r="BB412"/>
  <c r="BC412"/>
  <c r="BD412"/>
  <c r="BE412"/>
  <c r="Y413"/>
  <c r="Z413"/>
  <c r="AA413"/>
  <c r="AC413"/>
  <c r="AD413"/>
  <c r="AE413"/>
  <c r="AG413"/>
  <c r="AH413"/>
  <c r="AI413"/>
  <c r="AJ413"/>
  <c r="AK413"/>
  <c r="AL413"/>
  <c r="AM413"/>
  <c r="AN413"/>
  <c r="AO413"/>
  <c r="AP413"/>
  <c r="AQ413"/>
  <c r="AS413"/>
  <c r="AT413"/>
  <c r="AU413"/>
  <c r="AW413"/>
  <c r="AX413"/>
  <c r="AY413"/>
  <c r="AZ413"/>
  <c r="BA413"/>
  <c r="BB413"/>
  <c r="BC413"/>
  <c r="BD413"/>
  <c r="BE413"/>
  <c r="Y414"/>
  <c r="Z414"/>
  <c r="AA414"/>
  <c r="AC414"/>
  <c r="AD414"/>
  <c r="AE414"/>
  <c r="AG414"/>
  <c r="AH414"/>
  <c r="AI414"/>
  <c r="AJ414"/>
  <c r="AK414"/>
  <c r="AL414"/>
  <c r="AM414"/>
  <c r="AN414"/>
  <c r="AO414"/>
  <c r="AP414"/>
  <c r="AQ414"/>
  <c r="AS414"/>
  <c r="AT414"/>
  <c r="AU414"/>
  <c r="AW414"/>
  <c r="AX414"/>
  <c r="AY414"/>
  <c r="AZ414"/>
  <c r="BA414"/>
  <c r="BB414"/>
  <c r="BC414"/>
  <c r="BD414"/>
  <c r="BE414"/>
  <c r="Y415"/>
  <c r="Z415"/>
  <c r="AA415"/>
  <c r="AC415"/>
  <c r="AD415"/>
  <c r="AE415"/>
  <c r="AG415"/>
  <c r="AH415"/>
  <c r="AI415"/>
  <c r="AJ415"/>
  <c r="AK415"/>
  <c r="AL415"/>
  <c r="AM415"/>
  <c r="AN415"/>
  <c r="AO415"/>
  <c r="AP415"/>
  <c r="AQ415"/>
  <c r="AS415"/>
  <c r="AT415"/>
  <c r="AU415"/>
  <c r="AW415"/>
  <c r="AX415"/>
  <c r="AY415"/>
  <c r="AZ415"/>
  <c r="BA415"/>
  <c r="BB415"/>
  <c r="BC415"/>
  <c r="BD415"/>
  <c r="BE415"/>
  <c r="Y416"/>
  <c r="Z416"/>
  <c r="AA416"/>
  <c r="AC416"/>
  <c r="AD416"/>
  <c r="AE416"/>
  <c r="AG416"/>
  <c r="AH416"/>
  <c r="AI416"/>
  <c r="AJ416"/>
  <c r="AK416"/>
  <c r="AL416"/>
  <c r="AM416"/>
  <c r="AN416"/>
  <c r="AO416"/>
  <c r="AP416"/>
  <c r="AQ416"/>
  <c r="AS416"/>
  <c r="AT416"/>
  <c r="AU416"/>
  <c r="AW416"/>
  <c r="AX416"/>
  <c r="AY416"/>
  <c r="AZ416"/>
  <c r="BA416"/>
  <c r="BB416"/>
  <c r="BC416"/>
  <c r="BD416"/>
  <c r="BE416"/>
  <c r="Y417"/>
  <c r="Z417"/>
  <c r="AA417"/>
  <c r="AC417"/>
  <c r="AD417"/>
  <c r="AE417"/>
  <c r="AG417"/>
  <c r="AH417"/>
  <c r="AI417"/>
  <c r="AJ417"/>
  <c r="AK417"/>
  <c r="AL417"/>
  <c r="AM417"/>
  <c r="AN417"/>
  <c r="AO417"/>
  <c r="AP417"/>
  <c r="AQ417"/>
  <c r="AS417"/>
  <c r="AT417"/>
  <c r="AU417"/>
  <c r="AW417"/>
  <c r="AX417"/>
  <c r="AY417"/>
  <c r="AZ417"/>
  <c r="BA417"/>
  <c r="BB417"/>
  <c r="BC417"/>
  <c r="BD417"/>
  <c r="BE417"/>
  <c r="Y418"/>
  <c r="Z418"/>
  <c r="AA418"/>
  <c r="AC418"/>
  <c r="AD418"/>
  <c r="AE418"/>
  <c r="AG418"/>
  <c r="AH418"/>
  <c r="AI418"/>
  <c r="AJ418"/>
  <c r="AK418"/>
  <c r="AL418"/>
  <c r="AM418"/>
  <c r="AN418"/>
  <c r="AO418"/>
  <c r="AP418"/>
  <c r="AQ418"/>
  <c r="AS418"/>
  <c r="AT418"/>
  <c r="AU418"/>
  <c r="AW418"/>
  <c r="AX418"/>
  <c r="AY418"/>
  <c r="AZ418"/>
  <c r="BA418"/>
  <c r="BB418"/>
  <c r="BC418"/>
  <c r="BD418"/>
  <c r="BE418"/>
  <c r="Y419"/>
  <c r="Z419"/>
  <c r="AA419"/>
  <c r="AC419"/>
  <c r="AD419"/>
  <c r="AE419"/>
  <c r="AG419"/>
  <c r="AH419"/>
  <c r="AI419"/>
  <c r="AJ419"/>
  <c r="AK419"/>
  <c r="AL419"/>
  <c r="AM419"/>
  <c r="AN419"/>
  <c r="AO419"/>
  <c r="AP419"/>
  <c r="AQ419"/>
  <c r="AS419"/>
  <c r="AT419"/>
  <c r="AU419"/>
  <c r="AW419"/>
  <c r="AX419"/>
  <c r="AY419"/>
  <c r="AZ419"/>
  <c r="BA419"/>
  <c r="BB419"/>
  <c r="BC419"/>
  <c r="BD419"/>
  <c r="BE419"/>
  <c r="Y420"/>
  <c r="Z420"/>
  <c r="AA420"/>
  <c r="AC420"/>
  <c r="AD420"/>
  <c r="AE420"/>
  <c r="AG420"/>
  <c r="AH420"/>
  <c r="AI420"/>
  <c r="AJ420"/>
  <c r="AK420"/>
  <c r="AL420"/>
  <c r="AM420"/>
  <c r="AN420"/>
  <c r="AO420"/>
  <c r="AP420"/>
  <c r="AQ420"/>
  <c r="AS420"/>
  <c r="AT420"/>
  <c r="AU420"/>
  <c r="AW420"/>
  <c r="AX420"/>
  <c r="AY420"/>
  <c r="AZ420"/>
  <c r="BA420"/>
  <c r="BB420"/>
  <c r="BC420"/>
  <c r="BD420"/>
  <c r="BE420"/>
  <c r="Y421"/>
  <c r="Z421"/>
  <c r="AA421"/>
  <c r="AC421"/>
  <c r="AD421"/>
  <c r="AE421"/>
  <c r="AG421"/>
  <c r="AH421"/>
  <c r="AI421"/>
  <c r="AJ421"/>
  <c r="AK421"/>
  <c r="AL421"/>
  <c r="AM421"/>
  <c r="AN421"/>
  <c r="AO421"/>
  <c r="AP421"/>
  <c r="AQ421"/>
  <c r="AS421"/>
  <c r="AT421"/>
  <c r="AU421"/>
  <c r="AW421"/>
  <c r="AX421"/>
  <c r="AY421"/>
  <c r="AZ421"/>
  <c r="BA421"/>
  <c r="BB421"/>
  <c r="BC421"/>
  <c r="BD421"/>
  <c r="BE421"/>
  <c r="Y422"/>
  <c r="Z422"/>
  <c r="AA422"/>
  <c r="AC422"/>
  <c r="AD422"/>
  <c r="AE422"/>
  <c r="AG422"/>
  <c r="AH422"/>
  <c r="AI422"/>
  <c r="AJ422"/>
  <c r="AK422"/>
  <c r="AL422"/>
  <c r="AM422"/>
  <c r="AN422"/>
  <c r="AO422"/>
  <c r="AP422"/>
  <c r="AQ422"/>
  <c r="AS422"/>
  <c r="AT422"/>
  <c r="AU422"/>
  <c r="AW422"/>
  <c r="AX422"/>
  <c r="AY422"/>
  <c r="AZ422"/>
  <c r="BA422"/>
  <c r="BB422"/>
  <c r="BC422"/>
  <c r="BD422"/>
  <c r="BE422"/>
  <c r="Y423"/>
  <c r="Z423"/>
  <c r="AA423"/>
  <c r="AC423"/>
  <c r="AD423"/>
  <c r="AE423"/>
  <c r="AG423"/>
  <c r="AH423"/>
  <c r="AI423"/>
  <c r="AJ423"/>
  <c r="AK423"/>
  <c r="AL423"/>
  <c r="AM423"/>
  <c r="AN423"/>
  <c r="AO423"/>
  <c r="AP423"/>
  <c r="AQ423"/>
  <c r="AS423"/>
  <c r="AT423"/>
  <c r="AU423"/>
  <c r="AW423"/>
  <c r="AX423"/>
  <c r="AY423"/>
  <c r="AZ423"/>
  <c r="BA423"/>
  <c r="BB423"/>
  <c r="BC423"/>
  <c r="BD423"/>
  <c r="BE423"/>
  <c r="Y424"/>
  <c r="Z424"/>
  <c r="AA424"/>
  <c r="AC424"/>
  <c r="AD424"/>
  <c r="AE424"/>
  <c r="AG424"/>
  <c r="AH424"/>
  <c r="AI424"/>
  <c r="AJ424"/>
  <c r="AK424"/>
  <c r="AL424"/>
  <c r="AM424"/>
  <c r="AN424"/>
  <c r="AO424"/>
  <c r="AP424"/>
  <c r="AQ424"/>
  <c r="AS424"/>
  <c r="AT424"/>
  <c r="AU424"/>
  <c r="AW424"/>
  <c r="AX424"/>
  <c r="AY424"/>
  <c r="AZ424"/>
  <c r="BA424"/>
  <c r="BB424"/>
  <c r="BC424"/>
  <c r="BD424"/>
  <c r="BE424"/>
  <c r="Y425"/>
  <c r="Z425"/>
  <c r="AA425"/>
  <c r="AC425"/>
  <c r="AD425"/>
  <c r="AE425"/>
  <c r="AG425"/>
  <c r="AH425"/>
  <c r="AI425"/>
  <c r="AJ425"/>
  <c r="AK425"/>
  <c r="AL425"/>
  <c r="AM425"/>
  <c r="AN425"/>
  <c r="AO425"/>
  <c r="AP425"/>
  <c r="AQ425"/>
  <c r="AS425"/>
  <c r="AT425"/>
  <c r="AU425"/>
  <c r="AW425"/>
  <c r="AX425"/>
  <c r="AY425"/>
  <c r="AZ425"/>
  <c r="BA425"/>
  <c r="BB425"/>
  <c r="BC425"/>
  <c r="BD425"/>
  <c r="BE425"/>
  <c r="Y426"/>
  <c r="Z426"/>
  <c r="AA426"/>
  <c r="AC426"/>
  <c r="AD426"/>
  <c r="AE426"/>
  <c r="AG426"/>
  <c r="AH426"/>
  <c r="AI426"/>
  <c r="AJ426"/>
  <c r="AK426"/>
  <c r="AL426"/>
  <c r="AM426"/>
  <c r="AN426"/>
  <c r="AO426"/>
  <c r="AP426"/>
  <c r="AQ426"/>
  <c r="AS426"/>
  <c r="AT426"/>
  <c r="AU426"/>
  <c r="AW426"/>
  <c r="AX426"/>
  <c r="AY426"/>
  <c r="AZ426"/>
  <c r="BA426"/>
  <c r="BB426"/>
  <c r="BC426"/>
  <c r="BD426"/>
  <c r="BE426"/>
  <c r="Y427"/>
  <c r="Z427"/>
  <c r="AA427"/>
  <c r="AC427"/>
  <c r="AD427"/>
  <c r="AE427"/>
  <c r="AG427"/>
  <c r="AH427"/>
  <c r="AI427"/>
  <c r="AJ427"/>
  <c r="AK427"/>
  <c r="AL427"/>
  <c r="AM427"/>
  <c r="AN427"/>
  <c r="AO427"/>
  <c r="AP427"/>
  <c r="AQ427"/>
  <c r="AS427"/>
  <c r="AT427"/>
  <c r="AU427"/>
  <c r="AW427"/>
  <c r="AX427"/>
  <c r="AY427"/>
  <c r="AZ427"/>
  <c r="BA427"/>
  <c r="BB427"/>
  <c r="BC427"/>
  <c r="BD427"/>
  <c r="BE427"/>
  <c r="Y428"/>
  <c r="Z428"/>
  <c r="AA428"/>
  <c r="AC428"/>
  <c r="AD428"/>
  <c r="AE428"/>
  <c r="AG428"/>
  <c r="AH428"/>
  <c r="AI428"/>
  <c r="AJ428"/>
  <c r="AK428"/>
  <c r="AL428"/>
  <c r="AM428"/>
  <c r="AN428"/>
  <c r="AO428"/>
  <c r="AP428"/>
  <c r="AQ428"/>
  <c r="AS428"/>
  <c r="AT428"/>
  <c r="AU428"/>
  <c r="AW428"/>
  <c r="AX428"/>
  <c r="AY428"/>
  <c r="AZ428"/>
  <c r="BA428"/>
  <c r="BB428"/>
  <c r="BC428"/>
  <c r="BD428"/>
  <c r="BE428"/>
  <c r="Y429"/>
  <c r="Z429"/>
  <c r="AA429"/>
  <c r="AC429"/>
  <c r="AD429"/>
  <c r="AE429"/>
  <c r="AG429"/>
  <c r="AH429"/>
  <c r="AI429"/>
  <c r="AJ429"/>
  <c r="AK429"/>
  <c r="AL429"/>
  <c r="AM429"/>
  <c r="AN429"/>
  <c r="AO429"/>
  <c r="AP429"/>
  <c r="AQ429"/>
  <c r="AS429"/>
  <c r="AT429"/>
  <c r="AU429"/>
  <c r="AW429"/>
  <c r="AX429"/>
  <c r="AY429"/>
  <c r="AZ429"/>
  <c r="BA429"/>
  <c r="BB429"/>
  <c r="BC429"/>
  <c r="BD429"/>
  <c r="BE429"/>
  <c r="Y430"/>
  <c r="Z430"/>
  <c r="AA430"/>
  <c r="AC430"/>
  <c r="AD430"/>
  <c r="AE430"/>
  <c r="AG430"/>
  <c r="AH430"/>
  <c r="AI430"/>
  <c r="AJ430"/>
  <c r="AK430"/>
  <c r="AL430"/>
  <c r="AM430"/>
  <c r="AN430"/>
  <c r="AO430"/>
  <c r="AP430"/>
  <c r="AQ430"/>
  <c r="AS430"/>
  <c r="AT430"/>
  <c r="AU430"/>
  <c r="AW430"/>
  <c r="AX430"/>
  <c r="AY430"/>
  <c r="AZ430"/>
  <c r="BA430"/>
  <c r="BB430"/>
  <c r="BC430"/>
  <c r="BD430"/>
  <c r="BE430"/>
  <c r="Y431"/>
  <c r="Z431"/>
  <c r="AA431"/>
  <c r="AC431"/>
  <c r="AD431"/>
  <c r="AE431"/>
  <c r="AG431"/>
  <c r="AH431"/>
  <c r="AI431"/>
  <c r="AJ431"/>
  <c r="AK431"/>
  <c r="AL431"/>
  <c r="AM431"/>
  <c r="AN431"/>
  <c r="AO431"/>
  <c r="AP431"/>
  <c r="AQ431"/>
  <c r="AS431"/>
  <c r="AT431"/>
  <c r="AU431"/>
  <c r="AW431"/>
  <c r="AX431"/>
  <c r="AY431"/>
  <c r="AZ431"/>
  <c r="BA431"/>
  <c r="BB431"/>
  <c r="BC431"/>
  <c r="BD431"/>
  <c r="BE431"/>
  <c r="Y432"/>
  <c r="Z432"/>
  <c r="AA432"/>
  <c r="AC432"/>
  <c r="AD432"/>
  <c r="AE432"/>
  <c r="AG432"/>
  <c r="AH432"/>
  <c r="AI432"/>
  <c r="AJ432"/>
  <c r="AK432"/>
  <c r="AL432"/>
  <c r="AM432"/>
  <c r="AN432"/>
  <c r="AO432"/>
  <c r="AP432"/>
  <c r="AQ432"/>
  <c r="AS432"/>
  <c r="AT432"/>
  <c r="AU432"/>
  <c r="AW432"/>
  <c r="AX432"/>
  <c r="AY432"/>
  <c r="AZ432"/>
  <c r="BA432"/>
  <c r="BB432"/>
  <c r="BC432"/>
  <c r="BD432"/>
  <c r="BE432"/>
  <c r="Y433"/>
  <c r="Z433"/>
  <c r="AA433"/>
  <c r="AC433"/>
  <c r="AD433"/>
  <c r="AE433"/>
  <c r="AG433"/>
  <c r="AH433"/>
  <c r="AI433"/>
  <c r="AJ433"/>
  <c r="AK433"/>
  <c r="AL433"/>
  <c r="AM433"/>
  <c r="AN433"/>
  <c r="AO433"/>
  <c r="AP433"/>
  <c r="AQ433"/>
  <c r="AS433"/>
  <c r="AT433"/>
  <c r="AU433"/>
  <c r="AW433"/>
  <c r="AX433"/>
  <c r="AY433"/>
  <c r="AZ433"/>
  <c r="BA433"/>
  <c r="BB433"/>
  <c r="BC433"/>
  <c r="BD433"/>
  <c r="BE433"/>
  <c r="Y434"/>
  <c r="Z434"/>
  <c r="AA434"/>
  <c r="AC434"/>
  <c r="AD434"/>
  <c r="AE434"/>
  <c r="AG434"/>
  <c r="AH434"/>
  <c r="AI434"/>
  <c r="AJ434"/>
  <c r="AK434"/>
  <c r="AL434"/>
  <c r="AM434"/>
  <c r="AN434"/>
  <c r="AO434"/>
  <c r="AP434"/>
  <c r="AQ434"/>
  <c r="AS434"/>
  <c r="AT434"/>
  <c r="AU434"/>
  <c r="AW434"/>
  <c r="AX434"/>
  <c r="AY434"/>
  <c r="AZ434"/>
  <c r="BA434"/>
  <c r="BB434"/>
  <c r="BC434"/>
  <c r="BD434"/>
  <c r="BE434"/>
  <c r="Y435"/>
  <c r="Z435"/>
  <c r="AA435"/>
  <c r="AC435"/>
  <c r="AD435"/>
  <c r="AE435"/>
  <c r="AG435"/>
  <c r="AH435"/>
  <c r="AI435"/>
  <c r="AJ435"/>
  <c r="AK435"/>
  <c r="AL435"/>
  <c r="AM435"/>
  <c r="AN435"/>
  <c r="AO435"/>
  <c r="AP435"/>
  <c r="AQ435"/>
  <c r="AS435"/>
  <c r="AT435"/>
  <c r="AU435"/>
  <c r="AW435"/>
  <c r="AX435"/>
  <c r="AY435"/>
  <c r="AZ435"/>
  <c r="BA435"/>
  <c r="BB435"/>
  <c r="BC435"/>
  <c r="BD435"/>
  <c r="BE435"/>
  <c r="Y436"/>
  <c r="Z436"/>
  <c r="AA436"/>
  <c r="AC436"/>
  <c r="AD436"/>
  <c r="AE436"/>
  <c r="AG436"/>
  <c r="AH436"/>
  <c r="AI436"/>
  <c r="AJ436"/>
  <c r="AK436"/>
  <c r="AL436"/>
  <c r="AM436"/>
  <c r="AN436"/>
  <c r="AO436"/>
  <c r="AP436"/>
  <c r="AQ436"/>
  <c r="AS436"/>
  <c r="AT436"/>
  <c r="AU436"/>
  <c r="AW436"/>
  <c r="AX436"/>
  <c r="AY436"/>
  <c r="AZ436"/>
  <c r="BA436"/>
  <c r="BB436"/>
  <c r="BC436"/>
  <c r="BD436"/>
  <c r="BE436"/>
  <c r="Y437"/>
  <c r="Z437"/>
  <c r="AA437"/>
  <c r="AC437"/>
  <c r="AD437"/>
  <c r="AE437"/>
  <c r="AG437"/>
  <c r="AH437"/>
  <c r="AI437"/>
  <c r="AJ437"/>
  <c r="AK437"/>
  <c r="AL437"/>
  <c r="AM437"/>
  <c r="AN437"/>
  <c r="AO437"/>
  <c r="AP437"/>
  <c r="AQ437"/>
  <c r="AS437"/>
  <c r="AT437"/>
  <c r="AU437"/>
  <c r="AW437"/>
  <c r="AX437"/>
  <c r="AY437"/>
  <c r="AZ437"/>
  <c r="BA437"/>
  <c r="BB437"/>
  <c r="BC437"/>
  <c r="BD437"/>
  <c r="BE437"/>
  <c r="Y438"/>
  <c r="Z438"/>
  <c r="AA438"/>
  <c r="AC438"/>
  <c r="AD438"/>
  <c r="AE438"/>
  <c r="AG438"/>
  <c r="AH438"/>
  <c r="AI438"/>
  <c r="AJ438"/>
  <c r="AK438"/>
  <c r="AL438"/>
  <c r="AM438"/>
  <c r="AN438"/>
  <c r="AO438"/>
  <c r="AP438"/>
  <c r="AQ438"/>
  <c r="AS438"/>
  <c r="AT438"/>
  <c r="AU438"/>
  <c r="AW438"/>
  <c r="AX438"/>
  <c r="AY438"/>
  <c r="AZ438"/>
  <c r="BA438"/>
  <c r="BB438"/>
  <c r="BC438"/>
  <c r="BD438"/>
  <c r="BE438"/>
  <c r="Y439"/>
  <c r="Z439"/>
  <c r="AA439"/>
  <c r="AC439"/>
  <c r="AD439"/>
  <c r="AE439"/>
  <c r="AG439"/>
  <c r="AH439"/>
  <c r="AI439"/>
  <c r="AJ439"/>
  <c r="AK439"/>
  <c r="AL439"/>
  <c r="AM439"/>
  <c r="AN439"/>
  <c r="AO439"/>
  <c r="AP439"/>
  <c r="AQ439"/>
  <c r="AS439"/>
  <c r="AT439"/>
  <c r="AU439"/>
  <c r="AW439"/>
  <c r="AX439"/>
  <c r="AY439"/>
  <c r="AZ439"/>
  <c r="BA439"/>
  <c r="BB439"/>
  <c r="BC439"/>
  <c r="BD439"/>
  <c r="BE439"/>
  <c r="Y440"/>
  <c r="Z440"/>
  <c r="AA440"/>
  <c r="AC440"/>
  <c r="AD440"/>
  <c r="AE440"/>
  <c r="AG440"/>
  <c r="AH440"/>
  <c r="AI440"/>
  <c r="AJ440"/>
  <c r="AK440"/>
  <c r="AL440"/>
  <c r="AM440"/>
  <c r="AN440"/>
  <c r="AO440"/>
  <c r="AP440"/>
  <c r="AQ440"/>
  <c r="AS440"/>
  <c r="AT440"/>
  <c r="AU440"/>
  <c r="AW440"/>
  <c r="AX440"/>
  <c r="AY440"/>
  <c r="AZ440"/>
  <c r="BA440"/>
  <c r="BB440"/>
  <c r="BC440"/>
  <c r="BD440"/>
  <c r="BE440"/>
  <c r="Y441"/>
  <c r="Z441"/>
  <c r="AA441"/>
  <c r="AC441"/>
  <c r="AD441"/>
  <c r="AE441"/>
  <c r="AG441"/>
  <c r="AH441"/>
  <c r="AI441"/>
  <c r="AJ441"/>
  <c r="AK441"/>
  <c r="AL441"/>
  <c r="AM441"/>
  <c r="AN441"/>
  <c r="AO441"/>
  <c r="AP441"/>
  <c r="AQ441"/>
  <c r="AS441"/>
  <c r="AT441"/>
  <c r="AU441"/>
  <c r="AW441"/>
  <c r="AX441"/>
  <c r="AY441"/>
  <c r="AZ441"/>
  <c r="BA441"/>
  <c r="BB441"/>
  <c r="BC441"/>
  <c r="BD441"/>
  <c r="BE441"/>
  <c r="Y442"/>
  <c r="Z442"/>
  <c r="AA442"/>
  <c r="AC442"/>
  <c r="AD442"/>
  <c r="AE442"/>
  <c r="AG442"/>
  <c r="AH442"/>
  <c r="AI442"/>
  <c r="AJ442"/>
  <c r="AK442"/>
  <c r="AL442"/>
  <c r="AM442"/>
  <c r="AN442"/>
  <c r="AO442"/>
  <c r="AP442"/>
  <c r="AQ442"/>
  <c r="AS442"/>
  <c r="AT442"/>
  <c r="AU442"/>
  <c r="AW442"/>
  <c r="AX442"/>
  <c r="AY442"/>
  <c r="AZ442"/>
  <c r="BA442"/>
  <c r="BB442"/>
  <c r="BC442"/>
  <c r="BD442"/>
  <c r="BE442"/>
  <c r="Y443"/>
  <c r="Z443"/>
  <c r="AA443"/>
  <c r="AC443"/>
  <c r="AD443"/>
  <c r="AE443"/>
  <c r="AG443"/>
  <c r="AH443"/>
  <c r="AI443"/>
  <c r="AJ443"/>
  <c r="AK443"/>
  <c r="AL443"/>
  <c r="AM443"/>
  <c r="AN443"/>
  <c r="AO443"/>
  <c r="AP443"/>
  <c r="AQ443"/>
  <c r="AS443"/>
  <c r="AT443"/>
  <c r="AU443"/>
  <c r="AW443"/>
  <c r="AX443"/>
  <c r="AY443"/>
  <c r="AZ443"/>
  <c r="BA443"/>
  <c r="BB443"/>
  <c r="BC443"/>
  <c r="BD443"/>
  <c r="BE443"/>
  <c r="Y444"/>
  <c r="Z444"/>
  <c r="AA444"/>
  <c r="AC444"/>
  <c r="AD444"/>
  <c r="AE444"/>
  <c r="AG444"/>
  <c r="AH444"/>
  <c r="AI444"/>
  <c r="AJ444"/>
  <c r="AK444"/>
  <c r="AL444"/>
  <c r="AM444"/>
  <c r="AN444"/>
  <c r="AO444"/>
  <c r="AP444"/>
  <c r="AQ444"/>
  <c r="AS444"/>
  <c r="AT444"/>
  <c r="AU444"/>
  <c r="AW444"/>
  <c r="AX444"/>
  <c r="AY444"/>
  <c r="AZ444"/>
  <c r="BA444"/>
  <c r="BB444"/>
  <c r="BC444"/>
  <c r="BD444"/>
  <c r="BE444"/>
  <c r="Y445"/>
  <c r="Z445"/>
  <c r="AA445"/>
  <c r="AC445"/>
  <c r="AD445"/>
  <c r="AE445"/>
  <c r="AG445"/>
  <c r="AH445"/>
  <c r="AI445"/>
  <c r="AJ445"/>
  <c r="AK445"/>
  <c r="AL445"/>
  <c r="AM445"/>
  <c r="AN445"/>
  <c r="AO445"/>
  <c r="AP445"/>
  <c r="AQ445"/>
  <c r="AS445"/>
  <c r="AT445"/>
  <c r="AU445"/>
  <c r="AW445"/>
  <c r="AX445"/>
  <c r="AY445"/>
  <c r="AZ445"/>
  <c r="BA445"/>
  <c r="BB445"/>
  <c r="BC445"/>
  <c r="BD445"/>
  <c r="BE445"/>
  <c r="Y446"/>
  <c r="Z446"/>
  <c r="AA446"/>
  <c r="AC446"/>
  <c r="AD446"/>
  <c r="AE446"/>
  <c r="AG446"/>
  <c r="AH446"/>
  <c r="AI446"/>
  <c r="AJ446"/>
  <c r="AK446"/>
  <c r="AL446"/>
  <c r="AM446"/>
  <c r="AN446"/>
  <c r="AO446"/>
  <c r="AP446"/>
  <c r="AQ446"/>
  <c r="AS446"/>
  <c r="AT446"/>
  <c r="AU446"/>
  <c r="AW446"/>
  <c r="AX446"/>
  <c r="AY446"/>
  <c r="AZ446"/>
  <c r="BA446"/>
  <c r="BB446"/>
  <c r="BC446"/>
  <c r="BD446"/>
  <c r="BE446"/>
  <c r="Y447"/>
  <c r="Z447"/>
  <c r="AA447"/>
  <c r="AC447"/>
  <c r="AD447"/>
  <c r="AE447"/>
  <c r="AG447"/>
  <c r="AH447"/>
  <c r="AI447"/>
  <c r="AJ447"/>
  <c r="AK447"/>
  <c r="AL447"/>
  <c r="AM447"/>
  <c r="AN447"/>
  <c r="AO447"/>
  <c r="AP447"/>
  <c r="AQ447"/>
  <c r="AS447"/>
  <c r="AT447"/>
  <c r="AU447"/>
  <c r="AW447"/>
  <c r="AX447"/>
  <c r="AY447"/>
  <c r="AZ447"/>
  <c r="BA447"/>
  <c r="BB447"/>
  <c r="BC447"/>
  <c r="BD447"/>
  <c r="BE447"/>
  <c r="Y448"/>
  <c r="Z448"/>
  <c r="AA448"/>
  <c r="AC448"/>
  <c r="AD448"/>
  <c r="AE448"/>
  <c r="AG448"/>
  <c r="AH448"/>
  <c r="AI448"/>
  <c r="AJ448"/>
  <c r="AK448"/>
  <c r="AL448"/>
  <c r="AM448"/>
  <c r="AN448"/>
  <c r="AO448"/>
  <c r="AP448"/>
  <c r="AQ448"/>
  <c r="AS448"/>
  <c r="AT448"/>
  <c r="AU448"/>
  <c r="AW448"/>
  <c r="AX448"/>
  <c r="AY448"/>
  <c r="AZ448"/>
  <c r="BA448"/>
  <c r="BB448"/>
  <c r="BC448"/>
  <c r="BD448"/>
  <c r="BE448"/>
  <c r="Y449"/>
  <c r="Z449"/>
  <c r="AA449"/>
  <c r="AC449"/>
  <c r="AD449"/>
  <c r="AE449"/>
  <c r="AG449"/>
  <c r="AH449"/>
  <c r="AI449"/>
  <c r="AJ449"/>
  <c r="AK449"/>
  <c r="AL449"/>
  <c r="AM449"/>
  <c r="AN449"/>
  <c r="AO449"/>
  <c r="AP449"/>
  <c r="AQ449"/>
  <c r="AS449"/>
  <c r="AT449"/>
  <c r="AU449"/>
  <c r="AW449"/>
  <c r="AX449"/>
  <c r="AY449"/>
  <c r="AZ449"/>
  <c r="BA449"/>
  <c r="BB449"/>
  <c r="BC449"/>
  <c r="BD449"/>
  <c r="BE449"/>
  <c r="Y450"/>
  <c r="Z450"/>
  <c r="AA450"/>
  <c r="AC450"/>
  <c r="AD450"/>
  <c r="AE450"/>
  <c r="AG450"/>
  <c r="AH450"/>
  <c r="AI450"/>
  <c r="AJ450"/>
  <c r="AK450"/>
  <c r="AL450"/>
  <c r="AM450"/>
  <c r="AN450"/>
  <c r="AO450"/>
  <c r="AP450"/>
  <c r="AQ450"/>
  <c r="AS450"/>
  <c r="AT450"/>
  <c r="AU450"/>
  <c r="AW450"/>
  <c r="AX450"/>
  <c r="AY450"/>
  <c r="AZ450"/>
  <c r="BA450"/>
  <c r="BB450"/>
  <c r="BC450"/>
  <c r="BD450"/>
  <c r="BE450"/>
  <c r="Y451"/>
  <c r="Z451"/>
  <c r="AA451"/>
  <c r="AC451"/>
  <c r="AD451"/>
  <c r="AE451"/>
  <c r="AG451"/>
  <c r="AH451"/>
  <c r="AI451"/>
  <c r="AJ451"/>
  <c r="AK451"/>
  <c r="AL451"/>
  <c r="AM451"/>
  <c r="AN451"/>
  <c r="AO451"/>
  <c r="AP451"/>
  <c r="AQ451"/>
  <c r="AS451"/>
  <c r="AT451"/>
  <c r="AU451"/>
  <c r="AW451"/>
  <c r="AX451"/>
  <c r="AY451"/>
  <c r="AZ451"/>
  <c r="BA451"/>
  <c r="BB451"/>
  <c r="BC451"/>
  <c r="BD451"/>
  <c r="BE451"/>
  <c r="Y452"/>
  <c r="Z452"/>
  <c r="AA452"/>
  <c r="AC452"/>
  <c r="AD452"/>
  <c r="AE452"/>
  <c r="AG452"/>
  <c r="AH452"/>
  <c r="AI452"/>
  <c r="AJ452"/>
  <c r="AK452"/>
  <c r="AL452"/>
  <c r="AM452"/>
  <c r="AN452"/>
  <c r="AO452"/>
  <c r="AP452"/>
  <c r="AQ452"/>
  <c r="AS452"/>
  <c r="AT452"/>
  <c r="AU452"/>
  <c r="AW452"/>
  <c r="AX452"/>
  <c r="AY452"/>
  <c r="AZ452"/>
  <c r="BA452"/>
  <c r="BB452"/>
  <c r="BC452"/>
  <c r="BD452"/>
  <c r="BE452"/>
  <c r="Y453"/>
  <c r="Z453"/>
  <c r="AA453"/>
  <c r="AC453"/>
  <c r="AD453"/>
  <c r="AE453"/>
  <c r="AG453"/>
  <c r="AH453"/>
  <c r="AI453"/>
  <c r="AJ453"/>
  <c r="AK453"/>
  <c r="AL453"/>
  <c r="AM453"/>
  <c r="AN453"/>
  <c r="AO453"/>
  <c r="AP453"/>
  <c r="AQ453"/>
  <c r="AS453"/>
  <c r="AT453"/>
  <c r="AU453"/>
  <c r="AW453"/>
  <c r="AX453"/>
  <c r="AY453"/>
  <c r="AZ453"/>
  <c r="BA453"/>
  <c r="BB453"/>
  <c r="BC453"/>
  <c r="BD453"/>
  <c r="BE453"/>
  <c r="Y454"/>
  <c r="Z454"/>
  <c r="AA454"/>
  <c r="AC454"/>
  <c r="AD454"/>
  <c r="AE454"/>
  <c r="AG454"/>
  <c r="AH454"/>
  <c r="AI454"/>
  <c r="AJ454"/>
  <c r="AK454"/>
  <c r="AL454"/>
  <c r="AM454"/>
  <c r="AN454"/>
  <c r="AO454"/>
  <c r="AP454"/>
  <c r="AQ454"/>
  <c r="AS454"/>
  <c r="AT454"/>
  <c r="AU454"/>
  <c r="AW454"/>
  <c r="AX454"/>
  <c r="AY454"/>
  <c r="AZ454"/>
  <c r="BA454"/>
  <c r="BB454"/>
  <c r="BC454"/>
  <c r="BD454"/>
  <c r="BE454"/>
  <c r="Y455"/>
  <c r="Z455"/>
  <c r="AA455"/>
  <c r="AC455"/>
  <c r="AD455"/>
  <c r="AE455"/>
  <c r="AG455"/>
  <c r="AH455"/>
  <c r="AI455"/>
  <c r="AJ455"/>
  <c r="AK455"/>
  <c r="AL455"/>
  <c r="AM455"/>
  <c r="AN455"/>
  <c r="AO455"/>
  <c r="AP455"/>
  <c r="AQ455"/>
  <c r="AS455"/>
  <c r="AT455"/>
  <c r="AU455"/>
  <c r="AW455"/>
  <c r="AX455"/>
  <c r="AY455"/>
  <c r="AZ455"/>
  <c r="BA455"/>
  <c r="BB455"/>
  <c r="BC455"/>
  <c r="BD455"/>
  <c r="BE455"/>
  <c r="Y456"/>
  <c r="Z456"/>
  <c r="AA456"/>
  <c r="AC456"/>
  <c r="AD456"/>
  <c r="AE456"/>
  <c r="AG456"/>
  <c r="AH456"/>
  <c r="AI456"/>
  <c r="AJ456"/>
  <c r="AK456"/>
  <c r="AL456"/>
  <c r="AM456"/>
  <c r="AN456"/>
  <c r="AO456"/>
  <c r="AP456"/>
  <c r="AQ456"/>
  <c r="AS456"/>
  <c r="AT456"/>
  <c r="AU456"/>
  <c r="AW456"/>
  <c r="AX456"/>
  <c r="AY456"/>
  <c r="AZ456"/>
  <c r="BA456"/>
  <c r="BB456"/>
  <c r="BC456"/>
  <c r="BD456"/>
  <c r="BE456"/>
  <c r="Y457"/>
  <c r="Z457"/>
  <c r="AA457"/>
  <c r="AC457"/>
  <c r="AD457"/>
  <c r="AE457"/>
  <c r="AG457"/>
  <c r="AH457"/>
  <c r="AI457"/>
  <c r="AJ457"/>
  <c r="AK457"/>
  <c r="AL457"/>
  <c r="AM457"/>
  <c r="AN457"/>
  <c r="AO457"/>
  <c r="AP457"/>
  <c r="AQ457"/>
  <c r="AS457"/>
  <c r="AT457"/>
  <c r="AU457"/>
  <c r="AW457"/>
  <c r="AX457"/>
  <c r="AY457"/>
  <c r="AZ457"/>
  <c r="BA457"/>
  <c r="BB457"/>
  <c r="BC457"/>
  <c r="BD457"/>
  <c r="BE457"/>
  <c r="Y458"/>
  <c r="Z458"/>
  <c r="AA458"/>
  <c r="AC458"/>
  <c r="AD458"/>
  <c r="AE458"/>
  <c r="AG458"/>
  <c r="AH458"/>
  <c r="AI458"/>
  <c r="AJ458"/>
  <c r="AK458"/>
  <c r="AL458"/>
  <c r="AM458"/>
  <c r="AN458"/>
  <c r="AO458"/>
  <c r="AP458"/>
  <c r="AQ458"/>
  <c r="AS458"/>
  <c r="AT458"/>
  <c r="AU458"/>
  <c r="AW458"/>
  <c r="AX458"/>
  <c r="AY458"/>
  <c r="AZ458"/>
  <c r="BA458"/>
  <c r="BB458"/>
  <c r="BC458"/>
  <c r="BD458"/>
  <c r="BE458"/>
  <c r="Y459"/>
  <c r="Z459"/>
  <c r="AA459"/>
  <c r="AC459"/>
  <c r="AD459"/>
  <c r="AE459"/>
  <c r="AG459"/>
  <c r="AH459"/>
  <c r="AI459"/>
  <c r="AJ459"/>
  <c r="AK459"/>
  <c r="AL459"/>
  <c r="AM459"/>
  <c r="AN459"/>
  <c r="AO459"/>
  <c r="AP459"/>
  <c r="AQ459"/>
  <c r="AS459"/>
  <c r="AT459"/>
  <c r="AU459"/>
  <c r="AW459"/>
  <c r="AX459"/>
  <c r="AY459"/>
  <c r="AZ459"/>
  <c r="BA459"/>
  <c r="BB459"/>
  <c r="BC459"/>
  <c r="BD459"/>
  <c r="BE459"/>
  <c r="Y460"/>
  <c r="Z460"/>
  <c r="AA460"/>
  <c r="AC460"/>
  <c r="AD460"/>
  <c r="AE460"/>
  <c r="AG460"/>
  <c r="AH460"/>
  <c r="AI460"/>
  <c r="AJ460"/>
  <c r="AK460"/>
  <c r="AL460"/>
  <c r="AM460"/>
  <c r="AN460"/>
  <c r="AO460"/>
  <c r="AP460"/>
  <c r="AQ460"/>
  <c r="AS460"/>
  <c r="AT460"/>
  <c r="AU460"/>
  <c r="AW460"/>
  <c r="AX460"/>
  <c r="AY460"/>
  <c r="AZ460"/>
  <c r="BA460"/>
  <c r="BB460"/>
  <c r="BC460"/>
  <c r="BD460"/>
  <c r="BE460"/>
  <c r="Y461"/>
  <c r="Z461"/>
  <c r="AA461"/>
  <c r="AC461"/>
  <c r="AD461"/>
  <c r="AE461"/>
  <c r="AG461"/>
  <c r="AH461"/>
  <c r="AI461"/>
  <c r="AJ461"/>
  <c r="AK461"/>
  <c r="AL461"/>
  <c r="AM461"/>
  <c r="AN461"/>
  <c r="AO461"/>
  <c r="AP461"/>
  <c r="AQ461"/>
  <c r="AS461"/>
  <c r="AT461"/>
  <c r="AU461"/>
  <c r="AW461"/>
  <c r="AX461"/>
  <c r="AY461"/>
  <c r="AZ461"/>
  <c r="BA461"/>
  <c r="BB461"/>
  <c r="BC461"/>
  <c r="BD461"/>
  <c r="BE461"/>
  <c r="Y462"/>
  <c r="Z462"/>
  <c r="AA462"/>
  <c r="AC462"/>
  <c r="AD462"/>
  <c r="AE462"/>
  <c r="AG462"/>
  <c r="AH462"/>
  <c r="AI462"/>
  <c r="AJ462"/>
  <c r="AK462"/>
  <c r="AL462"/>
  <c r="AM462"/>
  <c r="AN462"/>
  <c r="AO462"/>
  <c r="AP462"/>
  <c r="AQ462"/>
  <c r="AS462"/>
  <c r="AT462"/>
  <c r="AU462"/>
  <c r="AW462"/>
  <c r="AX462"/>
  <c r="AY462"/>
  <c r="AZ462"/>
  <c r="BA462"/>
  <c r="BB462"/>
  <c r="BC462"/>
  <c r="BD462"/>
  <c r="BE462"/>
  <c r="Y463"/>
  <c r="Z463"/>
  <c r="AA463"/>
  <c r="AC463"/>
  <c r="AD463"/>
  <c r="AE463"/>
  <c r="AG463"/>
  <c r="AH463"/>
  <c r="AI463"/>
  <c r="AJ463"/>
  <c r="AK463"/>
  <c r="AL463"/>
  <c r="AM463"/>
  <c r="AN463"/>
  <c r="AO463"/>
  <c r="AP463"/>
  <c r="AQ463"/>
  <c r="AS463"/>
  <c r="AT463"/>
  <c r="AU463"/>
  <c r="AW463"/>
  <c r="AX463"/>
  <c r="AY463"/>
  <c r="AZ463"/>
  <c r="BA463"/>
  <c r="BB463"/>
  <c r="BC463"/>
  <c r="BD463"/>
  <c r="BE463"/>
  <c r="Y464"/>
  <c r="Z464"/>
  <c r="AA464"/>
  <c r="AC464"/>
  <c r="AD464"/>
  <c r="AE464"/>
  <c r="AG464"/>
  <c r="AH464"/>
  <c r="AI464"/>
  <c r="AJ464"/>
  <c r="AK464"/>
  <c r="AL464"/>
  <c r="AM464"/>
  <c r="AN464"/>
  <c r="AO464"/>
  <c r="AP464"/>
  <c r="AQ464"/>
  <c r="AS464"/>
  <c r="AT464"/>
  <c r="AU464"/>
  <c r="AW464"/>
  <c r="AX464"/>
  <c r="AY464"/>
  <c r="AZ464"/>
  <c r="BA464"/>
  <c r="BB464"/>
  <c r="BC464"/>
  <c r="BD464"/>
  <c r="BE464"/>
  <c r="Y8"/>
  <c r="Z8"/>
  <c r="AA8"/>
  <c r="AC8"/>
  <c r="AD8"/>
  <c r="AE8"/>
  <c r="AG8"/>
  <c r="AH8"/>
  <c r="AI8"/>
  <c r="AJ8"/>
  <c r="AK8"/>
  <c r="AL8"/>
  <c r="AM8"/>
  <c r="AN8"/>
  <c r="AO8"/>
  <c r="AP8"/>
  <c r="AQ8"/>
  <c r="AS8"/>
  <c r="AT8"/>
  <c r="AU8"/>
  <c r="AW8"/>
  <c r="AX8"/>
  <c r="AY8"/>
  <c r="AZ8"/>
  <c r="BA8"/>
  <c r="BB8"/>
  <c r="BC8"/>
  <c r="BD8"/>
  <c r="BE8"/>
  <c r="Y9"/>
  <c r="Z9"/>
  <c r="AA9"/>
  <c r="AC9"/>
  <c r="AD9"/>
  <c r="AE9"/>
  <c r="AG9"/>
  <c r="AH9"/>
  <c r="AI9"/>
  <c r="AJ9"/>
  <c r="AK9"/>
  <c r="AL9"/>
  <c r="AM9"/>
  <c r="AN9"/>
  <c r="AO9"/>
  <c r="AP9"/>
  <c r="AQ9"/>
  <c r="AS9"/>
  <c r="AT9"/>
  <c r="AU9"/>
  <c r="AW9"/>
  <c r="AX9"/>
  <c r="AY9"/>
  <c r="AZ9"/>
  <c r="BA9"/>
  <c r="BB9"/>
  <c r="BC9"/>
  <c r="BD9"/>
  <c r="BE9"/>
  <c r="Y10"/>
  <c r="Z10"/>
  <c r="AA10"/>
  <c r="AC10"/>
  <c r="AD10"/>
  <c r="AE10"/>
  <c r="AG10"/>
  <c r="AH10"/>
  <c r="AI10"/>
  <c r="AJ10"/>
  <c r="AK10"/>
  <c r="AL10"/>
  <c r="AM10"/>
  <c r="AN10"/>
  <c r="AO10"/>
  <c r="AP10"/>
  <c r="AQ10"/>
  <c r="AS10"/>
  <c r="AT10"/>
  <c r="AU10"/>
  <c r="AW10"/>
  <c r="AX10"/>
  <c r="AY10"/>
  <c r="AZ10"/>
  <c r="BA10"/>
  <c r="BB10"/>
  <c r="BC10"/>
  <c r="BD10"/>
  <c r="BE10"/>
  <c r="Y11"/>
  <c r="Z11"/>
  <c r="AA11"/>
  <c r="AC11"/>
  <c r="AD11"/>
  <c r="AE11"/>
  <c r="AG11"/>
  <c r="AH11"/>
  <c r="AI11"/>
  <c r="AJ11"/>
  <c r="AK11"/>
  <c r="AL11"/>
  <c r="AM11"/>
  <c r="AN11"/>
  <c r="AO11"/>
  <c r="AP11"/>
  <c r="AQ11"/>
  <c r="AS11"/>
  <c r="AT11"/>
  <c r="AU11"/>
  <c r="AW11"/>
  <c r="AX11"/>
  <c r="AY11"/>
  <c r="AZ11"/>
  <c r="BA11"/>
  <c r="BB11"/>
  <c r="BC11"/>
  <c r="BD11"/>
  <c r="BE11"/>
  <c r="Y12"/>
  <c r="Z12"/>
  <c r="AA12"/>
  <c r="AC12"/>
  <c r="AD12"/>
  <c r="AE12"/>
  <c r="AG12"/>
  <c r="AH12"/>
  <c r="AI12"/>
  <c r="AJ12"/>
  <c r="AK12"/>
  <c r="AL12"/>
  <c r="AM12"/>
  <c r="AN12"/>
  <c r="AO12"/>
  <c r="AP12"/>
  <c r="AQ12"/>
  <c r="AS12"/>
  <c r="AT12"/>
  <c r="AU12"/>
  <c r="AW12"/>
  <c r="AX12"/>
  <c r="AY12"/>
  <c r="AZ12"/>
  <c r="BA12"/>
  <c r="BB12"/>
  <c r="BC12"/>
  <c r="BD12"/>
  <c r="BE12"/>
  <c r="Y13"/>
  <c r="Z13"/>
  <c r="AA13"/>
  <c r="AC13"/>
  <c r="AD13"/>
  <c r="AE13"/>
  <c r="AG13"/>
  <c r="AH13"/>
  <c r="AI13"/>
  <c r="AJ13"/>
  <c r="AK13"/>
  <c r="AL13"/>
  <c r="AM13"/>
  <c r="AN13"/>
  <c r="AO13"/>
  <c r="AP13"/>
  <c r="AQ13"/>
  <c r="AS13"/>
  <c r="AT13"/>
  <c r="AU13"/>
  <c r="AW13"/>
  <c r="AX13"/>
  <c r="AY13"/>
  <c r="AZ13"/>
  <c r="BA13"/>
  <c r="BB13"/>
  <c r="BC13"/>
  <c r="BD13"/>
  <c r="BE13"/>
  <c r="Y14"/>
  <c r="Z14"/>
  <c r="AA14"/>
  <c r="AC14"/>
  <c r="AD14"/>
  <c r="AE14"/>
  <c r="AG14"/>
  <c r="AH14"/>
  <c r="AI14"/>
  <c r="AJ14"/>
  <c r="AK14"/>
  <c r="AL14"/>
  <c r="AM14"/>
  <c r="AN14"/>
  <c r="AO14"/>
  <c r="AP14"/>
  <c r="AQ14"/>
  <c r="AS14"/>
  <c r="AT14"/>
  <c r="AU14"/>
  <c r="AW14"/>
  <c r="AX14"/>
  <c r="AY14"/>
  <c r="AZ14"/>
  <c r="BA14"/>
  <c r="BB14"/>
  <c r="BC14"/>
  <c r="BD14"/>
  <c r="BE14"/>
  <c r="Y15"/>
  <c r="Z15"/>
  <c r="AA15"/>
  <c r="AC15"/>
  <c r="AD15"/>
  <c r="AE15"/>
  <c r="AG15"/>
  <c r="AH15"/>
  <c r="AI15"/>
  <c r="AJ15"/>
  <c r="AK15"/>
  <c r="AL15"/>
  <c r="AM15"/>
  <c r="AN15"/>
  <c r="AO15"/>
  <c r="AP15"/>
  <c r="AQ15"/>
  <c r="AS15"/>
  <c r="AT15"/>
  <c r="AU15"/>
  <c r="AW15"/>
  <c r="AX15"/>
  <c r="AY15"/>
  <c r="AZ15"/>
  <c r="BA15"/>
  <c r="BB15"/>
  <c r="BC15"/>
  <c r="BD15"/>
  <c r="BE15"/>
  <c r="Y16"/>
  <c r="Z16"/>
  <c r="AA16"/>
  <c r="AC16"/>
  <c r="AD16"/>
  <c r="AE16"/>
  <c r="AG16"/>
  <c r="AH16"/>
  <c r="AI16"/>
  <c r="AJ16"/>
  <c r="AK16"/>
  <c r="AL16"/>
  <c r="AM16"/>
  <c r="AN16"/>
  <c r="AO16"/>
  <c r="AP16"/>
  <c r="AQ16"/>
  <c r="AS16"/>
  <c r="AT16"/>
  <c r="AU16"/>
  <c r="AW16"/>
  <c r="AX16"/>
  <c r="AY16"/>
  <c r="AZ16"/>
  <c r="BA16"/>
  <c r="BB16"/>
  <c r="BC16"/>
  <c r="BD16"/>
  <c r="BE16"/>
  <c r="BE7"/>
  <c r="BD7"/>
  <c r="BC7"/>
  <c r="BB7"/>
  <c r="BA7"/>
  <c r="AZ7"/>
  <c r="AY7"/>
  <c r="AX7"/>
  <c r="AW7"/>
  <c r="AU7"/>
  <c r="AT7"/>
  <c r="AS7"/>
  <c r="AQ7"/>
  <c r="AP7"/>
  <c r="AO7"/>
  <c r="AN7"/>
  <c r="AM7"/>
  <c r="AL7"/>
  <c r="AK7"/>
  <c r="AJ7"/>
  <c r="AI7"/>
  <c r="AH7"/>
  <c r="AG7"/>
  <c r="AE7"/>
  <c r="AD7"/>
  <c r="AC7"/>
  <c r="AA7"/>
  <c r="Z7"/>
  <c r="Y7"/>
  <c r="S17"/>
  <c r="T17"/>
  <c r="U17"/>
  <c r="V17"/>
  <c r="W17"/>
  <c r="S18"/>
  <c r="T18"/>
  <c r="U18"/>
  <c r="V18"/>
  <c r="W18"/>
  <c r="S19"/>
  <c r="T19"/>
  <c r="U19"/>
  <c r="V19"/>
  <c r="W19"/>
  <c r="S20"/>
  <c r="T20"/>
  <c r="U20"/>
  <c r="V20"/>
  <c r="W20"/>
  <c r="S21"/>
  <c r="T21"/>
  <c r="U21"/>
  <c r="V21"/>
  <c r="W21"/>
  <c r="S22"/>
  <c r="T22"/>
  <c r="U22"/>
  <c r="V22"/>
  <c r="W22"/>
  <c r="S23"/>
  <c r="T23"/>
  <c r="U23"/>
  <c r="V23"/>
  <c r="W23"/>
  <c r="S24"/>
  <c r="T24"/>
  <c r="U24"/>
  <c r="V24"/>
  <c r="W24"/>
  <c r="S25"/>
  <c r="T25"/>
  <c r="U25"/>
  <c r="V25"/>
  <c r="W25"/>
  <c r="S26"/>
  <c r="T26"/>
  <c r="U26"/>
  <c r="V26"/>
  <c r="W26"/>
  <c r="S27"/>
  <c r="T27"/>
  <c r="U27"/>
  <c r="V27"/>
  <c r="W27"/>
  <c r="S28"/>
  <c r="T28"/>
  <c r="U28"/>
  <c r="V28"/>
  <c r="W28"/>
  <c r="S29"/>
  <c r="T29"/>
  <c r="U29"/>
  <c r="V29"/>
  <c r="W29"/>
  <c r="S30"/>
  <c r="T30"/>
  <c r="U30"/>
  <c r="V30"/>
  <c r="W30"/>
  <c r="S31"/>
  <c r="T31"/>
  <c r="U31"/>
  <c r="V31"/>
  <c r="W31"/>
  <c r="S32"/>
  <c r="T32"/>
  <c r="U32"/>
  <c r="V32"/>
  <c r="W32"/>
  <c r="S33"/>
  <c r="T33"/>
  <c r="U33"/>
  <c r="V33"/>
  <c r="W33"/>
  <c r="S34"/>
  <c r="T34"/>
  <c r="U34"/>
  <c r="V34"/>
  <c r="W34"/>
  <c r="S35"/>
  <c r="T35"/>
  <c r="U35"/>
  <c r="V35"/>
  <c r="W35"/>
  <c r="S36"/>
  <c r="T36"/>
  <c r="U36"/>
  <c r="V36"/>
  <c r="W36"/>
  <c r="S37"/>
  <c r="T37"/>
  <c r="U37"/>
  <c r="V37"/>
  <c r="W37"/>
  <c r="S38"/>
  <c r="T38"/>
  <c r="U38"/>
  <c r="V38"/>
  <c r="W38"/>
  <c r="S39"/>
  <c r="T39"/>
  <c r="U39"/>
  <c r="V39"/>
  <c r="W39"/>
  <c r="S40"/>
  <c r="T40"/>
  <c r="U40"/>
  <c r="V40"/>
  <c r="W40"/>
  <c r="S41"/>
  <c r="T41"/>
  <c r="U41"/>
  <c r="V41"/>
  <c r="W41"/>
  <c r="S42"/>
  <c r="T42"/>
  <c r="U42"/>
  <c r="V42"/>
  <c r="W42"/>
  <c r="S43"/>
  <c r="T43"/>
  <c r="U43"/>
  <c r="V43"/>
  <c r="W43"/>
  <c r="S44"/>
  <c r="T44"/>
  <c r="U44"/>
  <c r="V44"/>
  <c r="W44"/>
  <c r="S45"/>
  <c r="T45"/>
  <c r="U45"/>
  <c r="V45"/>
  <c r="W45"/>
  <c r="S46"/>
  <c r="T46"/>
  <c r="U46"/>
  <c r="V46"/>
  <c r="W46"/>
  <c r="S47"/>
  <c r="T47"/>
  <c r="U47"/>
  <c r="V47"/>
  <c r="W47"/>
  <c r="S48"/>
  <c r="T48"/>
  <c r="U48"/>
  <c r="V48"/>
  <c r="W48"/>
  <c r="S49"/>
  <c r="T49"/>
  <c r="U49"/>
  <c r="V49"/>
  <c r="W49"/>
  <c r="S50"/>
  <c r="T50"/>
  <c r="U50"/>
  <c r="V50"/>
  <c r="W50"/>
  <c r="S51"/>
  <c r="T51"/>
  <c r="U51"/>
  <c r="V51"/>
  <c r="W51"/>
  <c r="S52"/>
  <c r="T52"/>
  <c r="U52"/>
  <c r="V52"/>
  <c r="W52"/>
  <c r="S53"/>
  <c r="T53"/>
  <c r="U53"/>
  <c r="V53"/>
  <c r="W53"/>
  <c r="S54"/>
  <c r="T54"/>
  <c r="U54"/>
  <c r="V54"/>
  <c r="W54"/>
  <c r="S55"/>
  <c r="T55"/>
  <c r="U55"/>
  <c r="V55"/>
  <c r="W55"/>
  <c r="S56"/>
  <c r="T56"/>
  <c r="U56"/>
  <c r="V56"/>
  <c r="W56"/>
  <c r="S57"/>
  <c r="T57"/>
  <c r="U57"/>
  <c r="V57"/>
  <c r="W57"/>
  <c r="S58"/>
  <c r="T58"/>
  <c r="U58"/>
  <c r="V58"/>
  <c r="W58"/>
  <c r="S59"/>
  <c r="T59"/>
  <c r="U59"/>
  <c r="V59"/>
  <c r="W59"/>
  <c r="S60"/>
  <c r="T60"/>
  <c r="U60"/>
  <c r="V60"/>
  <c r="W60"/>
  <c r="S61"/>
  <c r="T61"/>
  <c r="U61"/>
  <c r="V61"/>
  <c r="W61"/>
  <c r="S62"/>
  <c r="T62"/>
  <c r="U62"/>
  <c r="V62"/>
  <c r="W62"/>
  <c r="S63"/>
  <c r="T63"/>
  <c r="U63"/>
  <c r="V63"/>
  <c r="W63"/>
  <c r="S64"/>
  <c r="T64"/>
  <c r="U64"/>
  <c r="V64"/>
  <c r="W64"/>
  <c r="S65"/>
  <c r="T65"/>
  <c r="U65"/>
  <c r="V65"/>
  <c r="W65"/>
  <c r="S66"/>
  <c r="T66"/>
  <c r="U66"/>
  <c r="V66"/>
  <c r="W66"/>
  <c r="S67"/>
  <c r="T67"/>
  <c r="U67"/>
  <c r="V67"/>
  <c r="W67"/>
  <c r="S68"/>
  <c r="T68"/>
  <c r="U68"/>
  <c r="V68"/>
  <c r="W68"/>
  <c r="S69"/>
  <c r="T69"/>
  <c r="U69"/>
  <c r="V69"/>
  <c r="W69"/>
  <c r="S70"/>
  <c r="T70"/>
  <c r="U70"/>
  <c r="V70"/>
  <c r="W70"/>
  <c r="S71"/>
  <c r="T71"/>
  <c r="U71"/>
  <c r="V71"/>
  <c r="W71"/>
  <c r="S72"/>
  <c r="T72"/>
  <c r="U72"/>
  <c r="V72"/>
  <c r="W72"/>
  <c r="S73"/>
  <c r="T73"/>
  <c r="U73"/>
  <c r="V73"/>
  <c r="W73"/>
  <c r="S74"/>
  <c r="T74"/>
  <c r="U74"/>
  <c r="V74"/>
  <c r="W74"/>
  <c r="S75"/>
  <c r="T75"/>
  <c r="U75"/>
  <c r="V75"/>
  <c r="W75"/>
  <c r="S76"/>
  <c r="T76"/>
  <c r="U76"/>
  <c r="V76"/>
  <c r="W76"/>
  <c r="S77"/>
  <c r="T77"/>
  <c r="U77"/>
  <c r="V77"/>
  <c r="W77"/>
  <c r="S78"/>
  <c r="T78"/>
  <c r="U78"/>
  <c r="V78"/>
  <c r="W78"/>
  <c r="S79"/>
  <c r="T79"/>
  <c r="U79"/>
  <c r="V79"/>
  <c r="W79"/>
  <c r="S80"/>
  <c r="T80"/>
  <c r="U80"/>
  <c r="V80"/>
  <c r="W80"/>
  <c r="S81"/>
  <c r="T81"/>
  <c r="U81"/>
  <c r="V81"/>
  <c r="W81"/>
  <c r="S82"/>
  <c r="T82"/>
  <c r="U82"/>
  <c r="V82"/>
  <c r="W82"/>
  <c r="S83"/>
  <c r="T83"/>
  <c r="U83"/>
  <c r="V83"/>
  <c r="W83"/>
  <c r="S84"/>
  <c r="T84"/>
  <c r="U84"/>
  <c r="V84"/>
  <c r="W84"/>
  <c r="S85"/>
  <c r="T85"/>
  <c r="U85"/>
  <c r="V85"/>
  <c r="W85"/>
  <c r="S86"/>
  <c r="T86"/>
  <c r="U86"/>
  <c r="V86"/>
  <c r="W86"/>
  <c r="S87"/>
  <c r="T87"/>
  <c r="U87"/>
  <c r="V87"/>
  <c r="W87"/>
  <c r="S88"/>
  <c r="T88"/>
  <c r="U88"/>
  <c r="V88"/>
  <c r="W88"/>
  <c r="S89"/>
  <c r="T89"/>
  <c r="U89"/>
  <c r="V89"/>
  <c r="W89"/>
  <c r="S90"/>
  <c r="T90"/>
  <c r="U90"/>
  <c r="V90"/>
  <c r="W90"/>
  <c r="S91"/>
  <c r="T91"/>
  <c r="U91"/>
  <c r="V91"/>
  <c r="W91"/>
  <c r="S92"/>
  <c r="T92"/>
  <c r="U92"/>
  <c r="V92"/>
  <c r="W92"/>
  <c r="S93"/>
  <c r="T93"/>
  <c r="U93"/>
  <c r="V93"/>
  <c r="W93"/>
  <c r="S94"/>
  <c r="T94"/>
  <c r="U94"/>
  <c r="V94"/>
  <c r="W94"/>
  <c r="S95"/>
  <c r="T95"/>
  <c r="U95"/>
  <c r="V95"/>
  <c r="W95"/>
  <c r="S96"/>
  <c r="T96"/>
  <c r="U96"/>
  <c r="V96"/>
  <c r="W96"/>
  <c r="S97"/>
  <c r="T97"/>
  <c r="U97"/>
  <c r="V97"/>
  <c r="W97"/>
  <c r="S98"/>
  <c r="T98"/>
  <c r="U98"/>
  <c r="V98"/>
  <c r="W98"/>
  <c r="S99"/>
  <c r="T99"/>
  <c r="U99"/>
  <c r="V99"/>
  <c r="W99"/>
  <c r="S100"/>
  <c r="T100"/>
  <c r="U100"/>
  <c r="V100"/>
  <c r="W100"/>
  <c r="S101"/>
  <c r="T101"/>
  <c r="U101"/>
  <c r="V101"/>
  <c r="W101"/>
  <c r="S102"/>
  <c r="T102"/>
  <c r="U102"/>
  <c r="V102"/>
  <c r="W102"/>
  <c r="S103"/>
  <c r="T103"/>
  <c r="U103"/>
  <c r="V103"/>
  <c r="W103"/>
  <c r="S104"/>
  <c r="T104"/>
  <c r="U104"/>
  <c r="V104"/>
  <c r="W104"/>
  <c r="S105"/>
  <c r="T105"/>
  <c r="U105"/>
  <c r="V105"/>
  <c r="W105"/>
  <c r="S106"/>
  <c r="T106"/>
  <c r="U106"/>
  <c r="V106"/>
  <c r="W106"/>
  <c r="S107"/>
  <c r="T107"/>
  <c r="U107"/>
  <c r="V107"/>
  <c r="W107"/>
  <c r="S108"/>
  <c r="T108"/>
  <c r="U108"/>
  <c r="V108"/>
  <c r="W108"/>
  <c r="S109"/>
  <c r="T109"/>
  <c r="U109"/>
  <c r="V109"/>
  <c r="W109"/>
  <c r="S110"/>
  <c r="T110"/>
  <c r="U110"/>
  <c r="V110"/>
  <c r="W110"/>
  <c r="S111"/>
  <c r="T111"/>
  <c r="U111"/>
  <c r="V111"/>
  <c r="W111"/>
  <c r="S112"/>
  <c r="T112"/>
  <c r="U112"/>
  <c r="V112"/>
  <c r="W112"/>
  <c r="S113"/>
  <c r="T113"/>
  <c r="U113"/>
  <c r="V113"/>
  <c r="W113"/>
  <c r="S114"/>
  <c r="T114"/>
  <c r="U114"/>
  <c r="V114"/>
  <c r="W114"/>
  <c r="S115"/>
  <c r="T115"/>
  <c r="U115"/>
  <c r="V115"/>
  <c r="W115"/>
  <c r="S116"/>
  <c r="T116"/>
  <c r="U116"/>
  <c r="V116"/>
  <c r="W116"/>
  <c r="S117"/>
  <c r="T117"/>
  <c r="U117"/>
  <c r="V117"/>
  <c r="W117"/>
  <c r="S118"/>
  <c r="T118"/>
  <c r="U118"/>
  <c r="V118"/>
  <c r="W118"/>
  <c r="S119"/>
  <c r="T119"/>
  <c r="U119"/>
  <c r="V119"/>
  <c r="W119"/>
  <c r="S120"/>
  <c r="T120"/>
  <c r="U120"/>
  <c r="V120"/>
  <c r="W120"/>
  <c r="S121"/>
  <c r="T121"/>
  <c r="U121"/>
  <c r="V121"/>
  <c r="W121"/>
  <c r="S122"/>
  <c r="T122"/>
  <c r="U122"/>
  <c r="V122"/>
  <c r="W122"/>
  <c r="S123"/>
  <c r="T123"/>
  <c r="U123"/>
  <c r="V123"/>
  <c r="W123"/>
  <c r="S124"/>
  <c r="T124"/>
  <c r="U124"/>
  <c r="V124"/>
  <c r="W124"/>
  <c r="S125"/>
  <c r="T125"/>
  <c r="U125"/>
  <c r="V125"/>
  <c r="W125"/>
  <c r="S126"/>
  <c r="T126"/>
  <c r="U126"/>
  <c r="V126"/>
  <c r="W126"/>
  <c r="S127"/>
  <c r="T127"/>
  <c r="U127"/>
  <c r="V127"/>
  <c r="W127"/>
  <c r="S128"/>
  <c r="T128"/>
  <c r="U128"/>
  <c r="V128"/>
  <c r="W128"/>
  <c r="S129"/>
  <c r="T129"/>
  <c r="U129"/>
  <c r="V129"/>
  <c r="W129"/>
  <c r="S130"/>
  <c r="T130"/>
  <c r="U130"/>
  <c r="V130"/>
  <c r="W130"/>
  <c r="S131"/>
  <c r="T131"/>
  <c r="U131"/>
  <c r="V131"/>
  <c r="W131"/>
  <c r="S132"/>
  <c r="T132"/>
  <c r="U132"/>
  <c r="V132"/>
  <c r="W132"/>
  <c r="S133"/>
  <c r="T133"/>
  <c r="U133"/>
  <c r="V133"/>
  <c r="W133"/>
  <c r="S134"/>
  <c r="T134"/>
  <c r="U134"/>
  <c r="V134"/>
  <c r="W134"/>
  <c r="S135"/>
  <c r="T135"/>
  <c r="U135"/>
  <c r="V135"/>
  <c r="W135"/>
  <c r="S136"/>
  <c r="T136"/>
  <c r="U136"/>
  <c r="V136"/>
  <c r="W136"/>
  <c r="S137"/>
  <c r="T137"/>
  <c r="U137"/>
  <c r="V137"/>
  <c r="W137"/>
  <c r="S138"/>
  <c r="T138"/>
  <c r="U138"/>
  <c r="V138"/>
  <c r="W138"/>
  <c r="S139"/>
  <c r="T139"/>
  <c r="U139"/>
  <c r="V139"/>
  <c r="W139"/>
  <c r="S140"/>
  <c r="T140"/>
  <c r="U140"/>
  <c r="V140"/>
  <c r="W140"/>
  <c r="S141"/>
  <c r="T141"/>
  <c r="U141"/>
  <c r="V141"/>
  <c r="W141"/>
  <c r="S142"/>
  <c r="T142"/>
  <c r="U142"/>
  <c r="V142"/>
  <c r="W142"/>
  <c r="S143"/>
  <c r="T143"/>
  <c r="U143"/>
  <c r="V143"/>
  <c r="W143"/>
  <c r="S144"/>
  <c r="T144"/>
  <c r="U144"/>
  <c r="V144"/>
  <c r="W144"/>
  <c r="S145"/>
  <c r="T145"/>
  <c r="U145"/>
  <c r="V145"/>
  <c r="W145"/>
  <c r="S146"/>
  <c r="T146"/>
  <c r="U146"/>
  <c r="V146"/>
  <c r="W146"/>
  <c r="S147"/>
  <c r="T147"/>
  <c r="U147"/>
  <c r="V147"/>
  <c r="W147"/>
  <c r="S148"/>
  <c r="T148"/>
  <c r="U148"/>
  <c r="V148"/>
  <c r="W148"/>
  <c r="S149"/>
  <c r="T149"/>
  <c r="U149"/>
  <c r="V149"/>
  <c r="W149"/>
  <c r="S150"/>
  <c r="T150"/>
  <c r="U150"/>
  <c r="V150"/>
  <c r="W150"/>
  <c r="S151"/>
  <c r="T151"/>
  <c r="U151"/>
  <c r="V151"/>
  <c r="W151"/>
  <c r="S152"/>
  <c r="T152"/>
  <c r="U152"/>
  <c r="V152"/>
  <c r="W152"/>
  <c r="S153"/>
  <c r="T153"/>
  <c r="U153"/>
  <c r="V153"/>
  <c r="W153"/>
  <c r="S154"/>
  <c r="T154"/>
  <c r="U154"/>
  <c r="V154"/>
  <c r="W154"/>
  <c r="S155"/>
  <c r="T155"/>
  <c r="U155"/>
  <c r="V155"/>
  <c r="W155"/>
  <c r="S156"/>
  <c r="T156"/>
  <c r="U156"/>
  <c r="V156"/>
  <c r="W156"/>
  <c r="S157"/>
  <c r="T157"/>
  <c r="U157"/>
  <c r="V157"/>
  <c r="W157"/>
  <c r="S158"/>
  <c r="T158"/>
  <c r="U158"/>
  <c r="V158"/>
  <c r="W158"/>
  <c r="S159"/>
  <c r="T159"/>
  <c r="U159"/>
  <c r="V159"/>
  <c r="W159"/>
  <c r="S160"/>
  <c r="T160"/>
  <c r="U160"/>
  <c r="V160"/>
  <c r="W160"/>
  <c r="S161"/>
  <c r="T161"/>
  <c r="U161"/>
  <c r="V161"/>
  <c r="W161"/>
  <c r="S162"/>
  <c r="T162"/>
  <c r="U162"/>
  <c r="V162"/>
  <c r="W162"/>
  <c r="S163"/>
  <c r="T163"/>
  <c r="U163"/>
  <c r="V163"/>
  <c r="W163"/>
  <c r="S164"/>
  <c r="T164"/>
  <c r="U164"/>
  <c r="V164"/>
  <c r="W164"/>
  <c r="S165"/>
  <c r="T165"/>
  <c r="U165"/>
  <c r="V165"/>
  <c r="W165"/>
  <c r="S166"/>
  <c r="T166"/>
  <c r="U166"/>
  <c r="V166"/>
  <c r="W166"/>
  <c r="S167"/>
  <c r="T167"/>
  <c r="U167"/>
  <c r="V167"/>
  <c r="W167"/>
  <c r="S168"/>
  <c r="T168"/>
  <c r="U168"/>
  <c r="V168"/>
  <c r="W168"/>
  <c r="S169"/>
  <c r="T169"/>
  <c r="U169"/>
  <c r="V169"/>
  <c r="W169"/>
  <c r="S170"/>
  <c r="T170"/>
  <c r="U170"/>
  <c r="V170"/>
  <c r="W170"/>
  <c r="S171"/>
  <c r="T171"/>
  <c r="U171"/>
  <c r="V171"/>
  <c r="W171"/>
  <c r="S172"/>
  <c r="T172"/>
  <c r="U172"/>
  <c r="V172"/>
  <c r="W172"/>
  <c r="S173"/>
  <c r="T173"/>
  <c r="U173"/>
  <c r="V173"/>
  <c r="W173"/>
  <c r="S174"/>
  <c r="T174"/>
  <c r="U174"/>
  <c r="V174"/>
  <c r="W174"/>
  <c r="S175"/>
  <c r="T175"/>
  <c r="U175"/>
  <c r="V175"/>
  <c r="W175"/>
  <c r="S176"/>
  <c r="T176"/>
  <c r="U176"/>
  <c r="V176"/>
  <c r="W176"/>
  <c r="S177"/>
  <c r="T177"/>
  <c r="U177"/>
  <c r="V177"/>
  <c r="W177"/>
  <c r="S178"/>
  <c r="T178"/>
  <c r="U178"/>
  <c r="V178"/>
  <c r="W178"/>
  <c r="S179"/>
  <c r="T179"/>
  <c r="U179"/>
  <c r="V179"/>
  <c r="W179"/>
  <c r="S180"/>
  <c r="T180"/>
  <c r="U180"/>
  <c r="V180"/>
  <c r="W180"/>
  <c r="S181"/>
  <c r="T181"/>
  <c r="U181"/>
  <c r="V181"/>
  <c r="W181"/>
  <c r="S182"/>
  <c r="T182"/>
  <c r="U182"/>
  <c r="V182"/>
  <c r="W182"/>
  <c r="S183"/>
  <c r="T183"/>
  <c r="U183"/>
  <c r="V183"/>
  <c r="W183"/>
  <c r="S184"/>
  <c r="T184"/>
  <c r="U184"/>
  <c r="V184"/>
  <c r="W184"/>
  <c r="S185"/>
  <c r="T185"/>
  <c r="U185"/>
  <c r="V185"/>
  <c r="W185"/>
  <c r="S186"/>
  <c r="T186"/>
  <c r="U186"/>
  <c r="V186"/>
  <c r="W186"/>
  <c r="S187"/>
  <c r="T187"/>
  <c r="U187"/>
  <c r="V187"/>
  <c r="W187"/>
  <c r="S188"/>
  <c r="T188"/>
  <c r="U188"/>
  <c r="V188"/>
  <c r="W188"/>
  <c r="S189"/>
  <c r="T189"/>
  <c r="U189"/>
  <c r="V189"/>
  <c r="W189"/>
  <c r="S190"/>
  <c r="T190"/>
  <c r="U190"/>
  <c r="V190"/>
  <c r="W190"/>
  <c r="S191"/>
  <c r="T191"/>
  <c r="U191"/>
  <c r="V191"/>
  <c r="W191"/>
  <c r="S192"/>
  <c r="T192"/>
  <c r="U192"/>
  <c r="V192"/>
  <c r="W192"/>
  <c r="S193"/>
  <c r="T193"/>
  <c r="U193"/>
  <c r="V193"/>
  <c r="W193"/>
  <c r="S194"/>
  <c r="T194"/>
  <c r="U194"/>
  <c r="V194"/>
  <c r="W194"/>
  <c r="S195"/>
  <c r="T195"/>
  <c r="U195"/>
  <c r="V195"/>
  <c r="W195"/>
  <c r="S196"/>
  <c r="T196"/>
  <c r="U196"/>
  <c r="V196"/>
  <c r="W196"/>
  <c r="S197"/>
  <c r="T197"/>
  <c r="U197"/>
  <c r="V197"/>
  <c r="W197"/>
  <c r="S198"/>
  <c r="T198"/>
  <c r="U198"/>
  <c r="V198"/>
  <c r="W198"/>
  <c r="S199"/>
  <c r="T199"/>
  <c r="U199"/>
  <c r="V199"/>
  <c r="W199"/>
  <c r="S200"/>
  <c r="T200"/>
  <c r="U200"/>
  <c r="V200"/>
  <c r="W200"/>
  <c r="S201"/>
  <c r="T201"/>
  <c r="U201"/>
  <c r="V201"/>
  <c r="W201"/>
  <c r="S202"/>
  <c r="T202"/>
  <c r="U202"/>
  <c r="V202"/>
  <c r="W202"/>
  <c r="S203"/>
  <c r="T203"/>
  <c r="U203"/>
  <c r="V203"/>
  <c r="W203"/>
  <c r="S204"/>
  <c r="T204"/>
  <c r="U204"/>
  <c r="V204"/>
  <c r="W204"/>
  <c r="S205"/>
  <c r="T205"/>
  <c r="U205"/>
  <c r="V205"/>
  <c r="W205"/>
  <c r="S206"/>
  <c r="T206"/>
  <c r="U206"/>
  <c r="V206"/>
  <c r="W206"/>
  <c r="S207"/>
  <c r="T207"/>
  <c r="U207"/>
  <c r="V207"/>
  <c r="W207"/>
  <c r="S208"/>
  <c r="T208"/>
  <c r="U208"/>
  <c r="V208"/>
  <c r="W208"/>
  <c r="S209"/>
  <c r="T209"/>
  <c r="U209"/>
  <c r="V209"/>
  <c r="W209"/>
  <c r="S210"/>
  <c r="T210"/>
  <c r="U210"/>
  <c r="V210"/>
  <c r="W210"/>
  <c r="S211"/>
  <c r="T211"/>
  <c r="U211"/>
  <c r="V211"/>
  <c r="W211"/>
  <c r="S212"/>
  <c r="T212"/>
  <c r="U212"/>
  <c r="V212"/>
  <c r="W212"/>
  <c r="S213"/>
  <c r="T213"/>
  <c r="U213"/>
  <c r="V213"/>
  <c r="W213"/>
  <c r="S214"/>
  <c r="T214"/>
  <c r="U214"/>
  <c r="V214"/>
  <c r="W214"/>
  <c r="S215"/>
  <c r="T215"/>
  <c r="U215"/>
  <c r="V215"/>
  <c r="W215"/>
  <c r="S216"/>
  <c r="T216"/>
  <c r="U216"/>
  <c r="V216"/>
  <c r="W216"/>
  <c r="S217"/>
  <c r="T217"/>
  <c r="U217"/>
  <c r="V217"/>
  <c r="W217"/>
  <c r="S218"/>
  <c r="T218"/>
  <c r="U218"/>
  <c r="V218"/>
  <c r="W218"/>
  <c r="S219"/>
  <c r="T219"/>
  <c r="U219"/>
  <c r="V219"/>
  <c r="W219"/>
  <c r="S220"/>
  <c r="T220"/>
  <c r="U220"/>
  <c r="V220"/>
  <c r="W220"/>
  <c r="S221"/>
  <c r="T221"/>
  <c r="U221"/>
  <c r="V221"/>
  <c r="W221"/>
  <c r="S222"/>
  <c r="T222"/>
  <c r="U222"/>
  <c r="V222"/>
  <c r="W222"/>
  <c r="S223"/>
  <c r="T223"/>
  <c r="U223"/>
  <c r="V223"/>
  <c r="W223"/>
  <c r="S224"/>
  <c r="T224"/>
  <c r="U224"/>
  <c r="V224"/>
  <c r="W224"/>
  <c r="S225"/>
  <c r="T225"/>
  <c r="U225"/>
  <c r="V225"/>
  <c r="W225"/>
  <c r="S226"/>
  <c r="T226"/>
  <c r="U226"/>
  <c r="V226"/>
  <c r="W226"/>
  <c r="S227"/>
  <c r="T227"/>
  <c r="U227"/>
  <c r="V227"/>
  <c r="W227"/>
  <c r="S228"/>
  <c r="T228"/>
  <c r="U228"/>
  <c r="V228"/>
  <c r="W228"/>
  <c r="S229"/>
  <c r="T229"/>
  <c r="U229"/>
  <c r="V229"/>
  <c r="W229"/>
  <c r="S230"/>
  <c r="T230"/>
  <c r="U230"/>
  <c r="V230"/>
  <c r="W230"/>
  <c r="S231"/>
  <c r="T231"/>
  <c r="U231"/>
  <c r="V231"/>
  <c r="W231"/>
  <c r="S232"/>
  <c r="T232"/>
  <c r="U232"/>
  <c r="V232"/>
  <c r="W232"/>
  <c r="S233"/>
  <c r="T233"/>
  <c r="U233"/>
  <c r="V233"/>
  <c r="W233"/>
  <c r="S234"/>
  <c r="T234"/>
  <c r="U234"/>
  <c r="V234"/>
  <c r="W234"/>
  <c r="S235"/>
  <c r="T235"/>
  <c r="U235"/>
  <c r="V235"/>
  <c r="W235"/>
  <c r="S236"/>
  <c r="T236"/>
  <c r="U236"/>
  <c r="V236"/>
  <c r="W236"/>
  <c r="S237"/>
  <c r="T237"/>
  <c r="U237"/>
  <c r="V237"/>
  <c r="W237"/>
  <c r="S238"/>
  <c r="T238"/>
  <c r="U238"/>
  <c r="V238"/>
  <c r="W238"/>
  <c r="S239"/>
  <c r="T239"/>
  <c r="U239"/>
  <c r="V239"/>
  <c r="W239"/>
  <c r="S240"/>
  <c r="T240"/>
  <c r="U240"/>
  <c r="V240"/>
  <c r="W240"/>
  <c r="S241"/>
  <c r="T241"/>
  <c r="U241"/>
  <c r="V241"/>
  <c r="W241"/>
  <c r="S242"/>
  <c r="T242"/>
  <c r="U242"/>
  <c r="V242"/>
  <c r="W242"/>
  <c r="S243"/>
  <c r="T243"/>
  <c r="U243"/>
  <c r="V243"/>
  <c r="W243"/>
  <c r="S244"/>
  <c r="T244"/>
  <c r="U244"/>
  <c r="V244"/>
  <c r="W244"/>
  <c r="S245"/>
  <c r="T245"/>
  <c r="U245"/>
  <c r="V245"/>
  <c r="W245"/>
  <c r="S246"/>
  <c r="T246"/>
  <c r="U246"/>
  <c r="V246"/>
  <c r="W246"/>
  <c r="S247"/>
  <c r="T247"/>
  <c r="U247"/>
  <c r="V247"/>
  <c r="W247"/>
  <c r="S248"/>
  <c r="T248"/>
  <c r="U248"/>
  <c r="V248"/>
  <c r="W248"/>
  <c r="S249"/>
  <c r="T249"/>
  <c r="U249"/>
  <c r="V249"/>
  <c r="W249"/>
  <c r="S250"/>
  <c r="T250"/>
  <c r="U250"/>
  <c r="V250"/>
  <c r="W250"/>
  <c r="S251"/>
  <c r="T251"/>
  <c r="U251"/>
  <c r="V251"/>
  <c r="W251"/>
  <c r="S252"/>
  <c r="T252"/>
  <c r="U252"/>
  <c r="V252"/>
  <c r="W252"/>
  <c r="S253"/>
  <c r="T253"/>
  <c r="U253"/>
  <c r="V253"/>
  <c r="W253"/>
  <c r="S254"/>
  <c r="T254"/>
  <c r="U254"/>
  <c r="V254"/>
  <c r="W254"/>
  <c r="S255"/>
  <c r="T255"/>
  <c r="U255"/>
  <c r="V255"/>
  <c r="W255"/>
  <c r="S256"/>
  <c r="T256"/>
  <c r="U256"/>
  <c r="V256"/>
  <c r="W256"/>
  <c r="S257"/>
  <c r="T257"/>
  <c r="U257"/>
  <c r="V257"/>
  <c r="W257"/>
  <c r="S258"/>
  <c r="T258"/>
  <c r="U258"/>
  <c r="V258"/>
  <c r="W258"/>
  <c r="S259"/>
  <c r="T259"/>
  <c r="U259"/>
  <c r="V259"/>
  <c r="W259"/>
  <c r="S260"/>
  <c r="T260"/>
  <c r="U260"/>
  <c r="V260"/>
  <c r="W260"/>
  <c r="S261"/>
  <c r="T261"/>
  <c r="U261"/>
  <c r="V261"/>
  <c r="W261"/>
  <c r="S262"/>
  <c r="T262"/>
  <c r="U262"/>
  <c r="V262"/>
  <c r="W262"/>
  <c r="S263"/>
  <c r="T263"/>
  <c r="U263"/>
  <c r="V263"/>
  <c r="W263"/>
  <c r="S264"/>
  <c r="T264"/>
  <c r="U264"/>
  <c r="V264"/>
  <c r="W264"/>
  <c r="S265"/>
  <c r="T265"/>
  <c r="U265"/>
  <c r="V265"/>
  <c r="W265"/>
  <c r="S266"/>
  <c r="T266"/>
  <c r="U266"/>
  <c r="V266"/>
  <c r="W266"/>
  <c r="S267"/>
  <c r="T267"/>
  <c r="U267"/>
  <c r="V267"/>
  <c r="W267"/>
  <c r="S268"/>
  <c r="T268"/>
  <c r="U268"/>
  <c r="V268"/>
  <c r="W268"/>
  <c r="S269"/>
  <c r="T269"/>
  <c r="U269"/>
  <c r="V269"/>
  <c r="W269"/>
  <c r="S270"/>
  <c r="T270"/>
  <c r="U270"/>
  <c r="V270"/>
  <c r="W270"/>
  <c r="S271"/>
  <c r="T271"/>
  <c r="U271"/>
  <c r="V271"/>
  <c r="W271"/>
  <c r="S272"/>
  <c r="T272"/>
  <c r="U272"/>
  <c r="V272"/>
  <c r="W272"/>
  <c r="S273"/>
  <c r="T273"/>
  <c r="U273"/>
  <c r="V273"/>
  <c r="W273"/>
  <c r="S274"/>
  <c r="T274"/>
  <c r="U274"/>
  <c r="V274"/>
  <c r="W274"/>
  <c r="S275"/>
  <c r="T275"/>
  <c r="U275"/>
  <c r="V275"/>
  <c r="W275"/>
  <c r="S276"/>
  <c r="T276"/>
  <c r="U276"/>
  <c r="V276"/>
  <c r="W276"/>
  <c r="S277"/>
  <c r="T277"/>
  <c r="U277"/>
  <c r="V277"/>
  <c r="W277"/>
  <c r="S278"/>
  <c r="T278"/>
  <c r="U278"/>
  <c r="V278"/>
  <c r="W278"/>
  <c r="S279"/>
  <c r="T279"/>
  <c r="U279"/>
  <c r="V279"/>
  <c r="W279"/>
  <c r="S280"/>
  <c r="T280"/>
  <c r="U280"/>
  <c r="V280"/>
  <c r="W280"/>
  <c r="S281"/>
  <c r="T281"/>
  <c r="U281"/>
  <c r="V281"/>
  <c r="W281"/>
  <c r="S282"/>
  <c r="T282"/>
  <c r="U282"/>
  <c r="V282"/>
  <c r="W282"/>
  <c r="S283"/>
  <c r="T283"/>
  <c r="U283"/>
  <c r="V283"/>
  <c r="W283"/>
  <c r="S284"/>
  <c r="T284"/>
  <c r="U284"/>
  <c r="V284"/>
  <c r="W284"/>
  <c r="S285"/>
  <c r="T285"/>
  <c r="U285"/>
  <c r="V285"/>
  <c r="W285"/>
  <c r="S286"/>
  <c r="T286"/>
  <c r="U286"/>
  <c r="V286"/>
  <c r="W286"/>
  <c r="S287"/>
  <c r="T287"/>
  <c r="U287"/>
  <c r="V287"/>
  <c r="W287"/>
  <c r="S288"/>
  <c r="T288"/>
  <c r="U288"/>
  <c r="V288"/>
  <c r="W288"/>
  <c r="S289"/>
  <c r="T289"/>
  <c r="U289"/>
  <c r="V289"/>
  <c r="W289"/>
  <c r="S290"/>
  <c r="T290"/>
  <c r="U290"/>
  <c r="V290"/>
  <c r="W290"/>
  <c r="S291"/>
  <c r="T291"/>
  <c r="U291"/>
  <c r="V291"/>
  <c r="W291"/>
  <c r="S292"/>
  <c r="T292"/>
  <c r="U292"/>
  <c r="V292"/>
  <c r="W292"/>
  <c r="S293"/>
  <c r="T293"/>
  <c r="U293"/>
  <c r="V293"/>
  <c r="W293"/>
  <c r="S294"/>
  <c r="T294"/>
  <c r="U294"/>
  <c r="V294"/>
  <c r="W294"/>
  <c r="S295"/>
  <c r="T295"/>
  <c r="U295"/>
  <c r="V295"/>
  <c r="W295"/>
  <c r="S296"/>
  <c r="T296"/>
  <c r="U296"/>
  <c r="V296"/>
  <c r="W296"/>
  <c r="S297"/>
  <c r="T297"/>
  <c r="U297"/>
  <c r="V297"/>
  <c r="W297"/>
  <c r="S298"/>
  <c r="T298"/>
  <c r="U298"/>
  <c r="V298"/>
  <c r="W298"/>
  <c r="S299"/>
  <c r="T299"/>
  <c r="U299"/>
  <c r="V299"/>
  <c r="W299"/>
  <c r="S300"/>
  <c r="T300"/>
  <c r="U300"/>
  <c r="V300"/>
  <c r="W300"/>
  <c r="S301"/>
  <c r="T301"/>
  <c r="U301"/>
  <c r="V301"/>
  <c r="W301"/>
  <c r="S302"/>
  <c r="T302"/>
  <c r="U302"/>
  <c r="V302"/>
  <c r="W302"/>
  <c r="S303"/>
  <c r="T303"/>
  <c r="U303"/>
  <c r="V303"/>
  <c r="W303"/>
  <c r="S304"/>
  <c r="T304"/>
  <c r="U304"/>
  <c r="V304"/>
  <c r="W304"/>
  <c r="S305"/>
  <c r="T305"/>
  <c r="U305"/>
  <c r="V305"/>
  <c r="W305"/>
  <c r="S306"/>
  <c r="T306"/>
  <c r="U306"/>
  <c r="V306"/>
  <c r="W306"/>
  <c r="S307"/>
  <c r="T307"/>
  <c r="U307"/>
  <c r="V307"/>
  <c r="W307"/>
  <c r="S308"/>
  <c r="T308"/>
  <c r="U308"/>
  <c r="V308"/>
  <c r="W308"/>
  <c r="S309"/>
  <c r="T309"/>
  <c r="U309"/>
  <c r="V309"/>
  <c r="W309"/>
  <c r="S310"/>
  <c r="T310"/>
  <c r="U310"/>
  <c r="V310"/>
  <c r="W310"/>
  <c r="S311"/>
  <c r="T311"/>
  <c r="U311"/>
  <c r="V311"/>
  <c r="W311"/>
  <c r="S312"/>
  <c r="T312"/>
  <c r="U312"/>
  <c r="V312"/>
  <c r="W312"/>
  <c r="S313"/>
  <c r="T313"/>
  <c r="U313"/>
  <c r="V313"/>
  <c r="W313"/>
  <c r="S314"/>
  <c r="T314"/>
  <c r="U314"/>
  <c r="V314"/>
  <c r="W314"/>
  <c r="S315"/>
  <c r="T315"/>
  <c r="U315"/>
  <c r="V315"/>
  <c r="W315"/>
  <c r="S316"/>
  <c r="T316"/>
  <c r="U316"/>
  <c r="V316"/>
  <c r="W316"/>
  <c r="S317"/>
  <c r="T317"/>
  <c r="U317"/>
  <c r="V317"/>
  <c r="W317"/>
  <c r="S318"/>
  <c r="T318"/>
  <c r="U318"/>
  <c r="V318"/>
  <c r="W318"/>
  <c r="S319"/>
  <c r="T319"/>
  <c r="U319"/>
  <c r="V319"/>
  <c r="W319"/>
  <c r="S320"/>
  <c r="T320"/>
  <c r="U320"/>
  <c r="V320"/>
  <c r="W320"/>
  <c r="S321"/>
  <c r="T321"/>
  <c r="U321"/>
  <c r="V321"/>
  <c r="W321"/>
  <c r="S322"/>
  <c r="T322"/>
  <c r="U322"/>
  <c r="V322"/>
  <c r="W322"/>
  <c r="S323"/>
  <c r="T323"/>
  <c r="U323"/>
  <c r="V323"/>
  <c r="W323"/>
  <c r="S324"/>
  <c r="T324"/>
  <c r="U324"/>
  <c r="V324"/>
  <c r="W324"/>
  <c r="S325"/>
  <c r="T325"/>
  <c r="U325"/>
  <c r="V325"/>
  <c r="W325"/>
  <c r="S326"/>
  <c r="T326"/>
  <c r="U326"/>
  <c r="V326"/>
  <c r="W326"/>
  <c r="S327"/>
  <c r="T327"/>
  <c r="U327"/>
  <c r="V327"/>
  <c r="W327"/>
  <c r="S328"/>
  <c r="T328"/>
  <c r="U328"/>
  <c r="V328"/>
  <c r="W328"/>
  <c r="S329"/>
  <c r="T329"/>
  <c r="U329"/>
  <c r="V329"/>
  <c r="W329"/>
  <c r="S330"/>
  <c r="T330"/>
  <c r="U330"/>
  <c r="V330"/>
  <c r="W330"/>
  <c r="S331"/>
  <c r="T331"/>
  <c r="U331"/>
  <c r="V331"/>
  <c r="W331"/>
  <c r="S332"/>
  <c r="T332"/>
  <c r="U332"/>
  <c r="V332"/>
  <c r="W332"/>
  <c r="S333"/>
  <c r="T333"/>
  <c r="U333"/>
  <c r="V333"/>
  <c r="W333"/>
  <c r="S334"/>
  <c r="T334"/>
  <c r="U334"/>
  <c r="V334"/>
  <c r="W334"/>
  <c r="S335"/>
  <c r="T335"/>
  <c r="U335"/>
  <c r="V335"/>
  <c r="W335"/>
  <c r="S336"/>
  <c r="T336"/>
  <c r="U336"/>
  <c r="V336"/>
  <c r="W336"/>
  <c r="S337"/>
  <c r="T337"/>
  <c r="U337"/>
  <c r="V337"/>
  <c r="W337"/>
  <c r="S338"/>
  <c r="T338"/>
  <c r="U338"/>
  <c r="V338"/>
  <c r="W338"/>
  <c r="S339"/>
  <c r="T339"/>
  <c r="U339"/>
  <c r="V339"/>
  <c r="W339"/>
  <c r="S340"/>
  <c r="T340"/>
  <c r="U340"/>
  <c r="V340"/>
  <c r="W340"/>
  <c r="S341"/>
  <c r="T341"/>
  <c r="U341"/>
  <c r="V341"/>
  <c r="W341"/>
  <c r="S342"/>
  <c r="T342"/>
  <c r="U342"/>
  <c r="V342"/>
  <c r="W342"/>
  <c r="S343"/>
  <c r="T343"/>
  <c r="U343"/>
  <c r="V343"/>
  <c r="W343"/>
  <c r="S344"/>
  <c r="T344"/>
  <c r="U344"/>
  <c r="V344"/>
  <c r="W344"/>
  <c r="S345"/>
  <c r="T345"/>
  <c r="U345"/>
  <c r="V345"/>
  <c r="W345"/>
  <c r="S346"/>
  <c r="T346"/>
  <c r="U346"/>
  <c r="V346"/>
  <c r="W346"/>
  <c r="S347"/>
  <c r="T347"/>
  <c r="U347"/>
  <c r="V347"/>
  <c r="W347"/>
  <c r="S348"/>
  <c r="T348"/>
  <c r="U348"/>
  <c r="V348"/>
  <c r="W348"/>
  <c r="S349"/>
  <c r="T349"/>
  <c r="U349"/>
  <c r="V349"/>
  <c r="W349"/>
  <c r="S350"/>
  <c r="T350"/>
  <c r="U350"/>
  <c r="V350"/>
  <c r="W350"/>
  <c r="S351"/>
  <c r="T351"/>
  <c r="U351"/>
  <c r="V351"/>
  <c r="W351"/>
  <c r="S352"/>
  <c r="T352"/>
  <c r="U352"/>
  <c r="V352"/>
  <c r="W352"/>
  <c r="S353"/>
  <c r="T353"/>
  <c r="U353"/>
  <c r="V353"/>
  <c r="W353"/>
  <c r="S354"/>
  <c r="T354"/>
  <c r="U354"/>
  <c r="V354"/>
  <c r="W354"/>
  <c r="S355"/>
  <c r="T355"/>
  <c r="U355"/>
  <c r="V355"/>
  <c r="W355"/>
  <c r="S356"/>
  <c r="T356"/>
  <c r="U356"/>
  <c r="V356"/>
  <c r="W356"/>
  <c r="S357"/>
  <c r="T357"/>
  <c r="U357"/>
  <c r="V357"/>
  <c r="W357"/>
  <c r="S358"/>
  <c r="T358"/>
  <c r="U358"/>
  <c r="V358"/>
  <c r="W358"/>
  <c r="S359"/>
  <c r="T359"/>
  <c r="U359"/>
  <c r="V359"/>
  <c r="W359"/>
  <c r="S360"/>
  <c r="T360"/>
  <c r="U360"/>
  <c r="V360"/>
  <c r="W360"/>
  <c r="S361"/>
  <c r="T361"/>
  <c r="U361"/>
  <c r="V361"/>
  <c r="W361"/>
  <c r="S362"/>
  <c r="T362"/>
  <c r="U362"/>
  <c r="V362"/>
  <c r="W362"/>
  <c r="S363"/>
  <c r="T363"/>
  <c r="U363"/>
  <c r="V363"/>
  <c r="W363"/>
  <c r="S364"/>
  <c r="T364"/>
  <c r="U364"/>
  <c r="V364"/>
  <c r="W364"/>
  <c r="S365"/>
  <c r="T365"/>
  <c r="U365"/>
  <c r="V365"/>
  <c r="W365"/>
  <c r="S366"/>
  <c r="T366"/>
  <c r="U366"/>
  <c r="V366"/>
  <c r="W366"/>
  <c r="S367"/>
  <c r="T367"/>
  <c r="U367"/>
  <c r="V367"/>
  <c r="W367"/>
  <c r="S368"/>
  <c r="T368"/>
  <c r="U368"/>
  <c r="V368"/>
  <c r="W368"/>
  <c r="S369"/>
  <c r="T369"/>
  <c r="U369"/>
  <c r="V369"/>
  <c r="W369"/>
  <c r="S370"/>
  <c r="T370"/>
  <c r="U370"/>
  <c r="V370"/>
  <c r="W370"/>
  <c r="S371"/>
  <c r="T371"/>
  <c r="U371"/>
  <c r="V371"/>
  <c r="W371"/>
  <c r="S372"/>
  <c r="T372"/>
  <c r="U372"/>
  <c r="V372"/>
  <c r="W372"/>
  <c r="S373"/>
  <c r="T373"/>
  <c r="U373"/>
  <c r="V373"/>
  <c r="W373"/>
  <c r="S374"/>
  <c r="T374"/>
  <c r="U374"/>
  <c r="V374"/>
  <c r="W374"/>
  <c r="S375"/>
  <c r="T375"/>
  <c r="U375"/>
  <c r="V375"/>
  <c r="W375"/>
  <c r="S376"/>
  <c r="T376"/>
  <c r="U376"/>
  <c r="V376"/>
  <c r="W376"/>
  <c r="S377"/>
  <c r="T377"/>
  <c r="U377"/>
  <c r="V377"/>
  <c r="W377"/>
  <c r="S378"/>
  <c r="T378"/>
  <c r="U378"/>
  <c r="V378"/>
  <c r="W378"/>
  <c r="S379"/>
  <c r="T379"/>
  <c r="U379"/>
  <c r="V379"/>
  <c r="W379"/>
  <c r="S380"/>
  <c r="T380"/>
  <c r="U380"/>
  <c r="V380"/>
  <c r="W380"/>
  <c r="S381"/>
  <c r="T381"/>
  <c r="U381"/>
  <c r="V381"/>
  <c r="W381"/>
  <c r="S382"/>
  <c r="T382"/>
  <c r="U382"/>
  <c r="V382"/>
  <c r="W382"/>
  <c r="S383"/>
  <c r="T383"/>
  <c r="U383"/>
  <c r="V383"/>
  <c r="W383"/>
  <c r="S384"/>
  <c r="T384"/>
  <c r="U384"/>
  <c r="V384"/>
  <c r="W384"/>
  <c r="S385"/>
  <c r="T385"/>
  <c r="U385"/>
  <c r="V385"/>
  <c r="W385"/>
  <c r="S386"/>
  <c r="T386"/>
  <c r="U386"/>
  <c r="V386"/>
  <c r="W386"/>
  <c r="S387"/>
  <c r="T387"/>
  <c r="U387"/>
  <c r="V387"/>
  <c r="W387"/>
  <c r="S388"/>
  <c r="T388"/>
  <c r="U388"/>
  <c r="V388"/>
  <c r="W388"/>
  <c r="S389"/>
  <c r="T389"/>
  <c r="U389"/>
  <c r="V389"/>
  <c r="W389"/>
  <c r="S390"/>
  <c r="T390"/>
  <c r="U390"/>
  <c r="V390"/>
  <c r="W390"/>
  <c r="S391"/>
  <c r="T391"/>
  <c r="U391"/>
  <c r="V391"/>
  <c r="W391"/>
  <c r="S392"/>
  <c r="T392"/>
  <c r="U392"/>
  <c r="V392"/>
  <c r="W392"/>
  <c r="S393"/>
  <c r="T393"/>
  <c r="U393"/>
  <c r="V393"/>
  <c r="W393"/>
  <c r="S394"/>
  <c r="T394"/>
  <c r="U394"/>
  <c r="V394"/>
  <c r="W394"/>
  <c r="S395"/>
  <c r="T395"/>
  <c r="U395"/>
  <c r="V395"/>
  <c r="W395"/>
  <c r="S396"/>
  <c r="T396"/>
  <c r="U396"/>
  <c r="V396"/>
  <c r="W396"/>
  <c r="S397"/>
  <c r="T397"/>
  <c r="U397"/>
  <c r="V397"/>
  <c r="W397"/>
  <c r="S398"/>
  <c r="T398"/>
  <c r="U398"/>
  <c r="V398"/>
  <c r="W398"/>
  <c r="S399"/>
  <c r="T399"/>
  <c r="U399"/>
  <c r="V399"/>
  <c r="W399"/>
  <c r="S400"/>
  <c r="T400"/>
  <c r="U400"/>
  <c r="V400"/>
  <c r="W400"/>
  <c r="S401"/>
  <c r="T401"/>
  <c r="U401"/>
  <c r="V401"/>
  <c r="W401"/>
  <c r="S402"/>
  <c r="T402"/>
  <c r="U402"/>
  <c r="V402"/>
  <c r="W402"/>
  <c r="S403"/>
  <c r="T403"/>
  <c r="U403"/>
  <c r="V403"/>
  <c r="W403"/>
  <c r="S404"/>
  <c r="T404"/>
  <c r="U404"/>
  <c r="V404"/>
  <c r="W404"/>
  <c r="S405"/>
  <c r="T405"/>
  <c r="U405"/>
  <c r="V405"/>
  <c r="W405"/>
  <c r="S406"/>
  <c r="T406"/>
  <c r="U406"/>
  <c r="V406"/>
  <c r="W406"/>
  <c r="S407"/>
  <c r="T407"/>
  <c r="U407"/>
  <c r="V407"/>
  <c r="W407"/>
  <c r="S408"/>
  <c r="T408"/>
  <c r="U408"/>
  <c r="V408"/>
  <c r="W408"/>
  <c r="S409"/>
  <c r="T409"/>
  <c r="U409"/>
  <c r="V409"/>
  <c r="W409"/>
  <c r="S410"/>
  <c r="T410"/>
  <c r="U410"/>
  <c r="V410"/>
  <c r="W410"/>
  <c r="S411"/>
  <c r="T411"/>
  <c r="U411"/>
  <c r="V411"/>
  <c r="W411"/>
  <c r="S412"/>
  <c r="T412"/>
  <c r="U412"/>
  <c r="V412"/>
  <c r="W412"/>
  <c r="S413"/>
  <c r="T413"/>
  <c r="U413"/>
  <c r="V413"/>
  <c r="W413"/>
  <c r="S414"/>
  <c r="T414"/>
  <c r="U414"/>
  <c r="V414"/>
  <c r="W414"/>
  <c r="S415"/>
  <c r="T415"/>
  <c r="U415"/>
  <c r="V415"/>
  <c r="W415"/>
  <c r="S416"/>
  <c r="T416"/>
  <c r="U416"/>
  <c r="V416"/>
  <c r="W416"/>
  <c r="S417"/>
  <c r="T417"/>
  <c r="U417"/>
  <c r="V417"/>
  <c r="W417"/>
  <c r="S418"/>
  <c r="T418"/>
  <c r="U418"/>
  <c r="V418"/>
  <c r="W418"/>
  <c r="S419"/>
  <c r="T419"/>
  <c r="U419"/>
  <c r="V419"/>
  <c r="W419"/>
  <c r="S420"/>
  <c r="T420"/>
  <c r="U420"/>
  <c r="V420"/>
  <c r="W420"/>
  <c r="S421"/>
  <c r="T421"/>
  <c r="U421"/>
  <c r="V421"/>
  <c r="W421"/>
  <c r="S422"/>
  <c r="T422"/>
  <c r="U422"/>
  <c r="V422"/>
  <c r="W422"/>
  <c r="S423"/>
  <c r="T423"/>
  <c r="U423"/>
  <c r="V423"/>
  <c r="W423"/>
  <c r="S424"/>
  <c r="T424"/>
  <c r="U424"/>
  <c r="V424"/>
  <c r="W424"/>
  <c r="S425"/>
  <c r="T425"/>
  <c r="U425"/>
  <c r="V425"/>
  <c r="W425"/>
  <c r="S426"/>
  <c r="T426"/>
  <c r="U426"/>
  <c r="V426"/>
  <c r="W426"/>
  <c r="S427"/>
  <c r="T427"/>
  <c r="U427"/>
  <c r="V427"/>
  <c r="W427"/>
  <c r="S428"/>
  <c r="T428"/>
  <c r="U428"/>
  <c r="V428"/>
  <c r="W428"/>
  <c r="S429"/>
  <c r="T429"/>
  <c r="U429"/>
  <c r="V429"/>
  <c r="W429"/>
  <c r="S430"/>
  <c r="T430"/>
  <c r="U430"/>
  <c r="V430"/>
  <c r="W430"/>
  <c r="S431"/>
  <c r="T431"/>
  <c r="U431"/>
  <c r="V431"/>
  <c r="W431"/>
  <c r="S432"/>
  <c r="T432"/>
  <c r="U432"/>
  <c r="V432"/>
  <c r="W432"/>
  <c r="S433"/>
  <c r="T433"/>
  <c r="U433"/>
  <c r="V433"/>
  <c r="W433"/>
  <c r="S434"/>
  <c r="T434"/>
  <c r="U434"/>
  <c r="V434"/>
  <c r="W434"/>
  <c r="S435"/>
  <c r="T435"/>
  <c r="U435"/>
  <c r="V435"/>
  <c r="W435"/>
  <c r="S436"/>
  <c r="T436"/>
  <c r="U436"/>
  <c r="V436"/>
  <c r="W436"/>
  <c r="S437"/>
  <c r="T437"/>
  <c r="U437"/>
  <c r="V437"/>
  <c r="W437"/>
  <c r="S438"/>
  <c r="T438"/>
  <c r="U438"/>
  <c r="V438"/>
  <c r="W438"/>
  <c r="S439"/>
  <c r="T439"/>
  <c r="U439"/>
  <c r="V439"/>
  <c r="W439"/>
  <c r="S440"/>
  <c r="T440"/>
  <c r="U440"/>
  <c r="V440"/>
  <c r="W440"/>
  <c r="S441"/>
  <c r="T441"/>
  <c r="U441"/>
  <c r="V441"/>
  <c r="W441"/>
  <c r="S442"/>
  <c r="T442"/>
  <c r="U442"/>
  <c r="V442"/>
  <c r="W442"/>
  <c r="S443"/>
  <c r="T443"/>
  <c r="U443"/>
  <c r="V443"/>
  <c r="W443"/>
  <c r="S444"/>
  <c r="T444"/>
  <c r="U444"/>
  <c r="V444"/>
  <c r="W444"/>
  <c r="S445"/>
  <c r="T445"/>
  <c r="U445"/>
  <c r="V445"/>
  <c r="W445"/>
  <c r="S446"/>
  <c r="T446"/>
  <c r="U446"/>
  <c r="V446"/>
  <c r="W446"/>
  <c r="S447"/>
  <c r="T447"/>
  <c r="U447"/>
  <c r="V447"/>
  <c r="W447"/>
  <c r="S448"/>
  <c r="T448"/>
  <c r="U448"/>
  <c r="V448"/>
  <c r="W448"/>
  <c r="S449"/>
  <c r="T449"/>
  <c r="U449"/>
  <c r="V449"/>
  <c r="W449"/>
  <c r="S450"/>
  <c r="T450"/>
  <c r="U450"/>
  <c r="V450"/>
  <c r="W450"/>
  <c r="S451"/>
  <c r="T451"/>
  <c r="U451"/>
  <c r="V451"/>
  <c r="W451"/>
  <c r="S452"/>
  <c r="T452"/>
  <c r="U452"/>
  <c r="V452"/>
  <c r="W452"/>
  <c r="S453"/>
  <c r="T453"/>
  <c r="U453"/>
  <c r="V453"/>
  <c r="W453"/>
  <c r="S454"/>
  <c r="T454"/>
  <c r="U454"/>
  <c r="V454"/>
  <c r="W454"/>
  <c r="S455"/>
  <c r="T455"/>
  <c r="U455"/>
  <c r="V455"/>
  <c r="W455"/>
  <c r="S456"/>
  <c r="T456"/>
  <c r="U456"/>
  <c r="V456"/>
  <c r="W456"/>
  <c r="S457"/>
  <c r="T457"/>
  <c r="U457"/>
  <c r="V457"/>
  <c r="W457"/>
  <c r="S458"/>
  <c r="T458"/>
  <c r="U458"/>
  <c r="V458"/>
  <c r="W458"/>
  <c r="S459"/>
  <c r="T459"/>
  <c r="U459"/>
  <c r="V459"/>
  <c r="W459"/>
  <c r="S460"/>
  <c r="T460"/>
  <c r="U460"/>
  <c r="V460"/>
  <c r="W460"/>
  <c r="S461"/>
  <c r="T461"/>
  <c r="U461"/>
  <c r="V461"/>
  <c r="W461"/>
  <c r="S462"/>
  <c r="T462"/>
  <c r="U462"/>
  <c r="V462"/>
  <c r="W462"/>
  <c r="S463"/>
  <c r="T463"/>
  <c r="U463"/>
  <c r="V463"/>
  <c r="W463"/>
  <c r="S464"/>
  <c r="T464"/>
  <c r="U464"/>
  <c r="V464"/>
  <c r="W464"/>
  <c r="S8"/>
  <c r="T8"/>
  <c r="U8"/>
  <c r="V8"/>
  <c r="W8"/>
  <c r="S9"/>
  <c r="T9"/>
  <c r="U9"/>
  <c r="V9"/>
  <c r="W9"/>
  <c r="S10"/>
  <c r="T10"/>
  <c r="U10"/>
  <c r="V10"/>
  <c r="W10"/>
  <c r="S11"/>
  <c r="T11"/>
  <c r="U11"/>
  <c r="V11"/>
  <c r="W11"/>
  <c r="S12"/>
  <c r="T12"/>
  <c r="U12"/>
  <c r="V12"/>
  <c r="W12"/>
  <c r="S13"/>
  <c r="T13"/>
  <c r="U13"/>
  <c r="V13"/>
  <c r="W13"/>
  <c r="S14"/>
  <c r="T14"/>
  <c r="U14"/>
  <c r="V14"/>
  <c r="W14"/>
  <c r="S15"/>
  <c r="T15"/>
  <c r="U15"/>
  <c r="V15"/>
  <c r="W15"/>
  <c r="S16"/>
  <c r="T16"/>
  <c r="U16"/>
  <c r="V16"/>
  <c r="W16"/>
  <c r="W7"/>
  <c r="V7"/>
  <c r="U7"/>
  <c r="T7"/>
  <c r="S7"/>
  <c r="I17"/>
  <c r="J17"/>
  <c r="K17"/>
  <c r="L17"/>
  <c r="M17"/>
  <c r="N17"/>
  <c r="Q17" s="1"/>
  <c r="I18"/>
  <c r="J18"/>
  <c r="K18"/>
  <c r="L18"/>
  <c r="M18"/>
  <c r="N18"/>
  <c r="Q18" s="1"/>
  <c r="I19"/>
  <c r="J19"/>
  <c r="K19"/>
  <c r="L19"/>
  <c r="M19"/>
  <c r="N19"/>
  <c r="Q19" s="1"/>
  <c r="I20"/>
  <c r="J20"/>
  <c r="K20"/>
  <c r="L20"/>
  <c r="M20"/>
  <c r="N20"/>
  <c r="Q20" s="1"/>
  <c r="I21"/>
  <c r="J21"/>
  <c r="K21"/>
  <c r="L21"/>
  <c r="M21"/>
  <c r="N21"/>
  <c r="Q21" s="1"/>
  <c r="I22"/>
  <c r="J22"/>
  <c r="K22"/>
  <c r="L22"/>
  <c r="M22"/>
  <c r="N22"/>
  <c r="Q22" s="1"/>
  <c r="I23"/>
  <c r="J23"/>
  <c r="K23"/>
  <c r="L23"/>
  <c r="M23"/>
  <c r="N23"/>
  <c r="I24"/>
  <c r="J24"/>
  <c r="K24"/>
  <c r="L24"/>
  <c r="M24"/>
  <c r="N24"/>
  <c r="Q24"/>
  <c r="I25"/>
  <c r="J25"/>
  <c r="K25"/>
  <c r="L25"/>
  <c r="M25"/>
  <c r="N25"/>
  <c r="Q25" s="1"/>
  <c r="I26"/>
  <c r="J26"/>
  <c r="K26"/>
  <c r="L26"/>
  <c r="M26"/>
  <c r="N26"/>
  <c r="Q26" s="1"/>
  <c r="I27"/>
  <c r="J27"/>
  <c r="K27"/>
  <c r="L27"/>
  <c r="M27"/>
  <c r="N27"/>
  <c r="I28"/>
  <c r="J28"/>
  <c r="K28"/>
  <c r="L28"/>
  <c r="M28"/>
  <c r="N28"/>
  <c r="Q28"/>
  <c r="I29"/>
  <c r="J29"/>
  <c r="K29"/>
  <c r="L29"/>
  <c r="M29"/>
  <c r="N29"/>
  <c r="Q29" s="1"/>
  <c r="I30"/>
  <c r="J30"/>
  <c r="K30"/>
  <c r="L30"/>
  <c r="M30"/>
  <c r="N30"/>
  <c r="Q30" s="1"/>
  <c r="I31"/>
  <c r="J31"/>
  <c r="K31"/>
  <c r="L31"/>
  <c r="M31"/>
  <c r="N31"/>
  <c r="Q31" s="1"/>
  <c r="I32"/>
  <c r="J32"/>
  <c r="K32"/>
  <c r="L32"/>
  <c r="M32"/>
  <c r="N32"/>
  <c r="Q32"/>
  <c r="I33"/>
  <c r="J33"/>
  <c r="K33"/>
  <c r="L33"/>
  <c r="M33"/>
  <c r="N33"/>
  <c r="Q33" s="1"/>
  <c r="I34"/>
  <c r="J34"/>
  <c r="K34"/>
  <c r="L34"/>
  <c r="M34"/>
  <c r="N34"/>
  <c r="Q34" s="1"/>
  <c r="I35"/>
  <c r="J35"/>
  <c r="K35"/>
  <c r="L35"/>
  <c r="M35"/>
  <c r="N35"/>
  <c r="Q35" s="1"/>
  <c r="I36"/>
  <c r="J36"/>
  <c r="K36"/>
  <c r="L36"/>
  <c r="M36"/>
  <c r="N36"/>
  <c r="Q36"/>
  <c r="I37"/>
  <c r="J37"/>
  <c r="K37"/>
  <c r="L37"/>
  <c r="M37"/>
  <c r="N37"/>
  <c r="Q37" s="1"/>
  <c r="I38"/>
  <c r="J38"/>
  <c r="K38"/>
  <c r="L38"/>
  <c r="M38"/>
  <c r="N38"/>
  <c r="Q38"/>
  <c r="I39"/>
  <c r="J39"/>
  <c r="K39"/>
  <c r="L39"/>
  <c r="M39"/>
  <c r="N39"/>
  <c r="Q39" s="1"/>
  <c r="I40"/>
  <c r="J40"/>
  <c r="K40"/>
  <c r="L40"/>
  <c r="M40"/>
  <c r="N40"/>
  <c r="Q40" s="1"/>
  <c r="I41"/>
  <c r="J41"/>
  <c r="K41"/>
  <c r="L41"/>
  <c r="M41"/>
  <c r="N41"/>
  <c r="Q41" s="1"/>
  <c r="I42"/>
  <c r="J42"/>
  <c r="K42"/>
  <c r="L42"/>
  <c r="M42"/>
  <c r="N42"/>
  <c r="Q42" s="1"/>
  <c r="I43"/>
  <c r="J43"/>
  <c r="K43"/>
  <c r="L43"/>
  <c r="M43"/>
  <c r="N43"/>
  <c r="I44"/>
  <c r="J44"/>
  <c r="K44"/>
  <c r="L44"/>
  <c r="M44"/>
  <c r="N44"/>
  <c r="Q44"/>
  <c r="I45"/>
  <c r="J45"/>
  <c r="K45"/>
  <c r="L45"/>
  <c r="M45"/>
  <c r="N45"/>
  <c r="Q45" s="1"/>
  <c r="I46"/>
  <c r="J46"/>
  <c r="K46"/>
  <c r="L46"/>
  <c r="M46"/>
  <c r="N46"/>
  <c r="Q46" s="1"/>
  <c r="I47"/>
  <c r="J47"/>
  <c r="K47"/>
  <c r="L47"/>
  <c r="M47"/>
  <c r="N47"/>
  <c r="Q47" s="1"/>
  <c r="I48"/>
  <c r="J48"/>
  <c r="K48"/>
  <c r="L48"/>
  <c r="M48"/>
  <c r="N48"/>
  <c r="Q48"/>
  <c r="I49"/>
  <c r="J49"/>
  <c r="K49"/>
  <c r="L49"/>
  <c r="M49"/>
  <c r="N49"/>
  <c r="Q49" s="1"/>
  <c r="I50"/>
  <c r="J50"/>
  <c r="K50"/>
  <c r="L50"/>
  <c r="M50"/>
  <c r="N50"/>
  <c r="Q50" s="1"/>
  <c r="I51"/>
  <c r="J51"/>
  <c r="K51"/>
  <c r="L51"/>
  <c r="M51"/>
  <c r="N51"/>
  <c r="Q51" s="1"/>
  <c r="I52"/>
  <c r="J52"/>
  <c r="K52"/>
  <c r="L52"/>
  <c r="M52"/>
  <c r="N52"/>
  <c r="Q52"/>
  <c r="I53"/>
  <c r="J53"/>
  <c r="K53"/>
  <c r="L53"/>
  <c r="M53"/>
  <c r="N53"/>
  <c r="Q53" s="1"/>
  <c r="I54"/>
  <c r="J54"/>
  <c r="K54"/>
  <c r="L54"/>
  <c r="M54"/>
  <c r="N54"/>
  <c r="Q54"/>
  <c r="I55"/>
  <c r="J55"/>
  <c r="K55"/>
  <c r="L55"/>
  <c r="M55"/>
  <c r="N55"/>
  <c r="Q55" s="1"/>
  <c r="I56"/>
  <c r="J56"/>
  <c r="K56"/>
  <c r="L56"/>
  <c r="M56"/>
  <c r="N56"/>
  <c r="Q56"/>
  <c r="I57"/>
  <c r="J57"/>
  <c r="K57"/>
  <c r="L57"/>
  <c r="M57"/>
  <c r="N57"/>
  <c r="Q57" s="1"/>
  <c r="I58"/>
  <c r="J58"/>
  <c r="K58"/>
  <c r="L58"/>
  <c r="M58"/>
  <c r="N58"/>
  <c r="Q58" s="1"/>
  <c r="I59"/>
  <c r="J59"/>
  <c r="K59"/>
  <c r="L59"/>
  <c r="M59"/>
  <c r="N59"/>
  <c r="Q59" s="1"/>
  <c r="I60"/>
  <c r="J60"/>
  <c r="K60"/>
  <c r="L60"/>
  <c r="M60"/>
  <c r="N60"/>
  <c r="Q60"/>
  <c r="I61"/>
  <c r="J61"/>
  <c r="K61"/>
  <c r="L61"/>
  <c r="M61"/>
  <c r="N61"/>
  <c r="Q61" s="1"/>
  <c r="I62"/>
  <c r="J62"/>
  <c r="K62"/>
  <c r="L62"/>
  <c r="M62"/>
  <c r="N62"/>
  <c r="Q62" s="1"/>
  <c r="I63"/>
  <c r="J63"/>
  <c r="K63"/>
  <c r="L63"/>
  <c r="M63"/>
  <c r="N63"/>
  <c r="Q63" s="1"/>
  <c r="I64"/>
  <c r="J64"/>
  <c r="K64"/>
  <c r="L64"/>
  <c r="M64"/>
  <c r="N64"/>
  <c r="Q64" s="1"/>
  <c r="I65"/>
  <c r="J65"/>
  <c r="K65"/>
  <c r="L65"/>
  <c r="M65"/>
  <c r="N65"/>
  <c r="Q65" s="1"/>
  <c r="I66"/>
  <c r="J66"/>
  <c r="K66"/>
  <c r="L66"/>
  <c r="M66"/>
  <c r="N66"/>
  <c r="Q66" s="1"/>
  <c r="I67"/>
  <c r="J67"/>
  <c r="K67"/>
  <c r="L67"/>
  <c r="M67"/>
  <c r="N67"/>
  <c r="Q67" s="1"/>
  <c r="I68"/>
  <c r="J68"/>
  <c r="K68"/>
  <c r="L68"/>
  <c r="M68"/>
  <c r="N68"/>
  <c r="Q68"/>
  <c r="I69"/>
  <c r="J69"/>
  <c r="K69"/>
  <c r="L69"/>
  <c r="M69"/>
  <c r="N69"/>
  <c r="Q69" s="1"/>
  <c r="I70"/>
  <c r="J70"/>
  <c r="K70"/>
  <c r="L70"/>
  <c r="M70"/>
  <c r="N70"/>
  <c r="Q70"/>
  <c r="I71"/>
  <c r="J71"/>
  <c r="K71"/>
  <c r="L71"/>
  <c r="M71"/>
  <c r="N71"/>
  <c r="Q71" s="1"/>
  <c r="I72"/>
  <c r="J72"/>
  <c r="K72"/>
  <c r="L72"/>
  <c r="M72"/>
  <c r="N72"/>
  <c r="Q72"/>
  <c r="I73"/>
  <c r="J73"/>
  <c r="K73"/>
  <c r="L73"/>
  <c r="M73"/>
  <c r="N73"/>
  <c r="Q73" s="1"/>
  <c r="I74"/>
  <c r="J74"/>
  <c r="K74"/>
  <c r="L74"/>
  <c r="M74"/>
  <c r="N74"/>
  <c r="Q74"/>
  <c r="I75"/>
  <c r="J75"/>
  <c r="K75"/>
  <c r="L75"/>
  <c r="M75"/>
  <c r="N75"/>
  <c r="Q75" s="1"/>
  <c r="I76"/>
  <c r="J76"/>
  <c r="K76"/>
  <c r="L76"/>
  <c r="M76"/>
  <c r="N76"/>
  <c r="Q76"/>
  <c r="I77"/>
  <c r="J77"/>
  <c r="K77"/>
  <c r="L77"/>
  <c r="M77"/>
  <c r="N77"/>
  <c r="Q77" s="1"/>
  <c r="I78"/>
  <c r="J78"/>
  <c r="K78"/>
  <c r="L78"/>
  <c r="M78"/>
  <c r="N78"/>
  <c r="Q78"/>
  <c r="I79"/>
  <c r="J79"/>
  <c r="K79"/>
  <c r="L79"/>
  <c r="M79"/>
  <c r="N79"/>
  <c r="Q79" s="1"/>
  <c r="I80"/>
  <c r="J80"/>
  <c r="K80"/>
  <c r="L80"/>
  <c r="M80"/>
  <c r="N80"/>
  <c r="Q80" s="1"/>
  <c r="I81"/>
  <c r="J81"/>
  <c r="K81"/>
  <c r="L81"/>
  <c r="M81"/>
  <c r="N81"/>
  <c r="Q81" s="1"/>
  <c r="I82"/>
  <c r="J82"/>
  <c r="K82"/>
  <c r="L82"/>
  <c r="M82"/>
  <c r="N82"/>
  <c r="Q82"/>
  <c r="I83"/>
  <c r="J83"/>
  <c r="K83"/>
  <c r="L83"/>
  <c r="M83"/>
  <c r="N83"/>
  <c r="Q83" s="1"/>
  <c r="I84"/>
  <c r="J84"/>
  <c r="K84"/>
  <c r="L84"/>
  <c r="M84"/>
  <c r="N84"/>
  <c r="Q84" s="1"/>
  <c r="I85"/>
  <c r="J85"/>
  <c r="K85"/>
  <c r="L85"/>
  <c r="M85"/>
  <c r="N85"/>
  <c r="Q85" s="1"/>
  <c r="I86"/>
  <c r="J86"/>
  <c r="K86"/>
  <c r="L86"/>
  <c r="M86"/>
  <c r="N86"/>
  <c r="Q86" s="1"/>
  <c r="I87"/>
  <c r="J87"/>
  <c r="K87"/>
  <c r="L87"/>
  <c r="M87"/>
  <c r="N87"/>
  <c r="Q87" s="1"/>
  <c r="I88"/>
  <c r="J88"/>
  <c r="K88"/>
  <c r="L88"/>
  <c r="M88"/>
  <c r="N88"/>
  <c r="Q88"/>
  <c r="I89"/>
  <c r="J89"/>
  <c r="K89"/>
  <c r="L89"/>
  <c r="M89"/>
  <c r="N89"/>
  <c r="Q89" s="1"/>
  <c r="I90"/>
  <c r="J90"/>
  <c r="K90"/>
  <c r="L90"/>
  <c r="M90"/>
  <c r="N90"/>
  <c r="Q90"/>
  <c r="I91"/>
  <c r="J91"/>
  <c r="K91"/>
  <c r="L91"/>
  <c r="M91"/>
  <c r="N91"/>
  <c r="Q91" s="1"/>
  <c r="I92"/>
  <c r="J92"/>
  <c r="K92"/>
  <c r="L92"/>
  <c r="M92"/>
  <c r="N92"/>
  <c r="Q92"/>
  <c r="I93"/>
  <c r="J93"/>
  <c r="K93"/>
  <c r="L93"/>
  <c r="M93"/>
  <c r="N93"/>
  <c r="Q93" s="1"/>
  <c r="I94"/>
  <c r="J94"/>
  <c r="K94"/>
  <c r="L94"/>
  <c r="M94"/>
  <c r="N94"/>
  <c r="Q94" s="1"/>
  <c r="I95"/>
  <c r="J95"/>
  <c r="K95"/>
  <c r="L95"/>
  <c r="M95"/>
  <c r="N95"/>
  <c r="Q95" s="1"/>
  <c r="I96"/>
  <c r="J96"/>
  <c r="K96"/>
  <c r="L96"/>
  <c r="M96"/>
  <c r="N96"/>
  <c r="Q96"/>
  <c r="I97"/>
  <c r="J97"/>
  <c r="K97"/>
  <c r="L97"/>
  <c r="M97"/>
  <c r="N97"/>
  <c r="Q97" s="1"/>
  <c r="I98"/>
  <c r="J98"/>
  <c r="K98"/>
  <c r="L98"/>
  <c r="M98"/>
  <c r="N98"/>
  <c r="Q98" s="1"/>
  <c r="I99"/>
  <c r="J99"/>
  <c r="K99"/>
  <c r="L99"/>
  <c r="M99"/>
  <c r="N99"/>
  <c r="I100"/>
  <c r="J100"/>
  <c r="K100"/>
  <c r="L100"/>
  <c r="M100"/>
  <c r="N100"/>
  <c r="Q100"/>
  <c r="I101"/>
  <c r="J101"/>
  <c r="K101"/>
  <c r="L101"/>
  <c r="M101"/>
  <c r="N101"/>
  <c r="Q101" s="1"/>
  <c r="I102"/>
  <c r="J102"/>
  <c r="K102"/>
  <c r="L102"/>
  <c r="M102"/>
  <c r="N102"/>
  <c r="Q102"/>
  <c r="I103"/>
  <c r="J103"/>
  <c r="K103"/>
  <c r="L103"/>
  <c r="M103"/>
  <c r="N103"/>
  <c r="Q103" s="1"/>
  <c r="I104"/>
  <c r="J104"/>
  <c r="K104"/>
  <c r="L104"/>
  <c r="M104"/>
  <c r="N104"/>
  <c r="Q104"/>
  <c r="I105"/>
  <c r="J105"/>
  <c r="K105"/>
  <c r="L105"/>
  <c r="M105"/>
  <c r="N105"/>
  <c r="Q105" s="1"/>
  <c r="I106"/>
  <c r="J106"/>
  <c r="K106"/>
  <c r="L106"/>
  <c r="M106"/>
  <c r="N106"/>
  <c r="Q106"/>
  <c r="I107"/>
  <c r="J107"/>
  <c r="K107"/>
  <c r="L107"/>
  <c r="M107"/>
  <c r="N107"/>
  <c r="Q107" s="1"/>
  <c r="I108"/>
  <c r="J108"/>
  <c r="K108"/>
  <c r="L108"/>
  <c r="M108"/>
  <c r="N108"/>
  <c r="Q108"/>
  <c r="I109"/>
  <c r="J109"/>
  <c r="K109"/>
  <c r="L109"/>
  <c r="M109"/>
  <c r="N109"/>
  <c r="Q109" s="1"/>
  <c r="I110"/>
  <c r="J110"/>
  <c r="K110"/>
  <c r="L110"/>
  <c r="M110"/>
  <c r="N110"/>
  <c r="Q110" s="1"/>
  <c r="I111"/>
  <c r="J111"/>
  <c r="K111"/>
  <c r="L111"/>
  <c r="M111"/>
  <c r="N111"/>
  <c r="Q111" s="1"/>
  <c r="I112"/>
  <c r="J112"/>
  <c r="K112"/>
  <c r="L112"/>
  <c r="M112"/>
  <c r="N112"/>
  <c r="Q112" s="1"/>
  <c r="I113"/>
  <c r="J113"/>
  <c r="K113"/>
  <c r="L113"/>
  <c r="M113"/>
  <c r="N113"/>
  <c r="Q113" s="1"/>
  <c r="I114"/>
  <c r="J114"/>
  <c r="K114"/>
  <c r="L114"/>
  <c r="M114"/>
  <c r="N114"/>
  <c r="Q114"/>
  <c r="I115"/>
  <c r="J115"/>
  <c r="K115"/>
  <c r="L115"/>
  <c r="M115"/>
  <c r="N115"/>
  <c r="Q115" s="1"/>
  <c r="I116"/>
  <c r="J116"/>
  <c r="K116"/>
  <c r="L116"/>
  <c r="M116"/>
  <c r="N116"/>
  <c r="Q116" s="1"/>
  <c r="I117"/>
  <c r="J117"/>
  <c r="K117"/>
  <c r="L117"/>
  <c r="M117"/>
  <c r="N117"/>
  <c r="Q117" s="1"/>
  <c r="I118"/>
  <c r="J118"/>
  <c r="K118"/>
  <c r="L118"/>
  <c r="M118"/>
  <c r="N118"/>
  <c r="Q118"/>
  <c r="I119"/>
  <c r="J119"/>
  <c r="K119"/>
  <c r="L119"/>
  <c r="M119"/>
  <c r="N119"/>
  <c r="Q119" s="1"/>
  <c r="I120"/>
  <c r="J120"/>
  <c r="K120"/>
  <c r="L120"/>
  <c r="M120"/>
  <c r="N120"/>
  <c r="Q120"/>
  <c r="I121"/>
  <c r="J121"/>
  <c r="K121"/>
  <c r="L121"/>
  <c r="M121"/>
  <c r="N121"/>
  <c r="Q121" s="1"/>
  <c r="I122"/>
  <c r="J122"/>
  <c r="K122"/>
  <c r="L122"/>
  <c r="M122"/>
  <c r="N122"/>
  <c r="Q122"/>
  <c r="I123"/>
  <c r="J123"/>
  <c r="K123"/>
  <c r="L123"/>
  <c r="M123"/>
  <c r="N123"/>
  <c r="Q123" s="1"/>
  <c r="I124"/>
  <c r="J124"/>
  <c r="K124"/>
  <c r="L124"/>
  <c r="M124"/>
  <c r="N124"/>
  <c r="Q124" s="1"/>
  <c r="I125"/>
  <c r="J125"/>
  <c r="K125"/>
  <c r="L125"/>
  <c r="M125"/>
  <c r="N125"/>
  <c r="Q125" s="1"/>
  <c r="I126"/>
  <c r="J126"/>
  <c r="K126"/>
  <c r="L126"/>
  <c r="M126"/>
  <c r="N126"/>
  <c r="Q126"/>
  <c r="I127"/>
  <c r="J127"/>
  <c r="K127"/>
  <c r="L127"/>
  <c r="M127"/>
  <c r="N127"/>
  <c r="Q127" s="1"/>
  <c r="I128"/>
  <c r="J128"/>
  <c r="K128"/>
  <c r="L128"/>
  <c r="M128"/>
  <c r="N128"/>
  <c r="Q128" s="1"/>
  <c r="I129"/>
  <c r="J129"/>
  <c r="K129"/>
  <c r="L129"/>
  <c r="M129"/>
  <c r="N129"/>
  <c r="Q129" s="1"/>
  <c r="I130"/>
  <c r="J130"/>
  <c r="K130"/>
  <c r="L130"/>
  <c r="M130"/>
  <c r="N130"/>
  <c r="Q130"/>
  <c r="I131"/>
  <c r="J131"/>
  <c r="K131"/>
  <c r="L131"/>
  <c r="M131"/>
  <c r="N131"/>
  <c r="Q131" s="1"/>
  <c r="I132"/>
  <c r="J132"/>
  <c r="K132"/>
  <c r="L132"/>
  <c r="M132"/>
  <c r="N132"/>
  <c r="Q132"/>
  <c r="I133"/>
  <c r="J133"/>
  <c r="K133"/>
  <c r="L133"/>
  <c r="M133"/>
  <c r="N133"/>
  <c r="Q133" s="1"/>
  <c r="I134"/>
  <c r="J134"/>
  <c r="K134"/>
  <c r="L134"/>
  <c r="M134"/>
  <c r="N134"/>
  <c r="Q134"/>
  <c r="I135"/>
  <c r="J135"/>
  <c r="K135"/>
  <c r="L135"/>
  <c r="M135"/>
  <c r="N135"/>
  <c r="Q135" s="1"/>
  <c r="I136"/>
  <c r="J136"/>
  <c r="K136"/>
  <c r="L136"/>
  <c r="M136"/>
  <c r="N136"/>
  <c r="Q136"/>
  <c r="I137"/>
  <c r="J137"/>
  <c r="K137"/>
  <c r="L137"/>
  <c r="M137"/>
  <c r="N137"/>
  <c r="Q137" s="1"/>
  <c r="I138"/>
  <c r="J138"/>
  <c r="K138"/>
  <c r="L138"/>
  <c r="M138"/>
  <c r="N138"/>
  <c r="Q138"/>
  <c r="I139"/>
  <c r="J139"/>
  <c r="K139"/>
  <c r="L139"/>
  <c r="M139"/>
  <c r="N139"/>
  <c r="Q139" s="1"/>
  <c r="I140"/>
  <c r="J140"/>
  <c r="K140"/>
  <c r="L140"/>
  <c r="M140"/>
  <c r="N140"/>
  <c r="Q140" s="1"/>
  <c r="I141"/>
  <c r="J141"/>
  <c r="K141"/>
  <c r="L141"/>
  <c r="M141"/>
  <c r="N141"/>
  <c r="I142"/>
  <c r="J142"/>
  <c r="K142"/>
  <c r="L142"/>
  <c r="M142"/>
  <c r="N142"/>
  <c r="Q142"/>
  <c r="I143"/>
  <c r="J143"/>
  <c r="K143"/>
  <c r="L143"/>
  <c r="M143"/>
  <c r="N143"/>
  <c r="Q143" s="1"/>
  <c r="I144"/>
  <c r="J144"/>
  <c r="K144"/>
  <c r="L144"/>
  <c r="M144"/>
  <c r="N144"/>
  <c r="Q144" s="1"/>
  <c r="I145"/>
  <c r="J145"/>
  <c r="K145"/>
  <c r="L145"/>
  <c r="M145"/>
  <c r="N145"/>
  <c r="Q145" s="1"/>
  <c r="I146"/>
  <c r="J146"/>
  <c r="K146"/>
  <c r="L146"/>
  <c r="M146"/>
  <c r="N146"/>
  <c r="Q146" s="1"/>
  <c r="I147"/>
  <c r="J147"/>
  <c r="K147"/>
  <c r="L147"/>
  <c r="M147"/>
  <c r="N147"/>
  <c r="Q147" s="1"/>
  <c r="I148"/>
  <c r="J148"/>
  <c r="K148"/>
  <c r="L148"/>
  <c r="M148"/>
  <c r="N148"/>
  <c r="Q148" s="1"/>
  <c r="I149"/>
  <c r="J149"/>
  <c r="K149"/>
  <c r="L149"/>
  <c r="M149"/>
  <c r="N149"/>
  <c r="Q149" s="1"/>
  <c r="I150"/>
  <c r="J150"/>
  <c r="K150"/>
  <c r="L150"/>
  <c r="M150"/>
  <c r="N150"/>
  <c r="Q150"/>
  <c r="I151"/>
  <c r="J151"/>
  <c r="K151"/>
  <c r="L151"/>
  <c r="M151"/>
  <c r="N151"/>
  <c r="Q151" s="1"/>
  <c r="I152"/>
  <c r="J152"/>
  <c r="K152"/>
  <c r="L152"/>
  <c r="M152"/>
  <c r="N152"/>
  <c r="Q152" s="1"/>
  <c r="I153"/>
  <c r="J153"/>
  <c r="K153"/>
  <c r="L153"/>
  <c r="M153"/>
  <c r="N153"/>
  <c r="Q153" s="1"/>
  <c r="I154"/>
  <c r="J154"/>
  <c r="K154"/>
  <c r="L154"/>
  <c r="M154"/>
  <c r="N154"/>
  <c r="Q154" s="1"/>
  <c r="I155"/>
  <c r="J155"/>
  <c r="K155"/>
  <c r="L155"/>
  <c r="M155"/>
  <c r="N155"/>
  <c r="Q155" s="1"/>
  <c r="I156"/>
  <c r="J156"/>
  <c r="K156"/>
  <c r="L156"/>
  <c r="M156"/>
  <c r="N156"/>
  <c r="Q156" s="1"/>
  <c r="I157"/>
  <c r="J157"/>
  <c r="K157"/>
  <c r="L157"/>
  <c r="M157"/>
  <c r="N157"/>
  <c r="Q157" s="1"/>
  <c r="I158"/>
  <c r="J158"/>
  <c r="K158"/>
  <c r="L158"/>
  <c r="M158"/>
  <c r="N158"/>
  <c r="Q158" s="1"/>
  <c r="I159"/>
  <c r="J159"/>
  <c r="K159"/>
  <c r="L159"/>
  <c r="M159"/>
  <c r="N159"/>
  <c r="Q159" s="1"/>
  <c r="I160"/>
  <c r="J160"/>
  <c r="K160"/>
  <c r="L160"/>
  <c r="M160"/>
  <c r="Q160" s="1"/>
  <c r="N160"/>
  <c r="P160"/>
  <c r="I161"/>
  <c r="J161"/>
  <c r="K161"/>
  <c r="L161"/>
  <c r="M161"/>
  <c r="N161"/>
  <c r="P161"/>
  <c r="I162"/>
  <c r="J162"/>
  <c r="K162"/>
  <c r="L162"/>
  <c r="M162"/>
  <c r="Q162" s="1"/>
  <c r="N162"/>
  <c r="P162"/>
  <c r="I163"/>
  <c r="J163"/>
  <c r="K163"/>
  <c r="L163"/>
  <c r="M163"/>
  <c r="N163"/>
  <c r="P163"/>
  <c r="I164"/>
  <c r="J164"/>
  <c r="K164"/>
  <c r="L164"/>
  <c r="M164"/>
  <c r="Q164" s="1"/>
  <c r="N164"/>
  <c r="P164"/>
  <c r="I165"/>
  <c r="J165"/>
  <c r="K165"/>
  <c r="L165"/>
  <c r="M165"/>
  <c r="N165"/>
  <c r="Q165" s="1"/>
  <c r="I166"/>
  <c r="J166"/>
  <c r="K166"/>
  <c r="L166"/>
  <c r="M166"/>
  <c r="N166"/>
  <c r="Q166" s="1"/>
  <c r="I167"/>
  <c r="J167"/>
  <c r="K167"/>
  <c r="L167"/>
  <c r="M167"/>
  <c r="N167"/>
  <c r="I168"/>
  <c r="J168"/>
  <c r="K168"/>
  <c r="L168"/>
  <c r="M168"/>
  <c r="Q168" s="1"/>
  <c r="N168"/>
  <c r="P168"/>
  <c r="I169"/>
  <c r="J169"/>
  <c r="K169"/>
  <c r="L169"/>
  <c r="M169"/>
  <c r="N169"/>
  <c r="I170"/>
  <c r="J170"/>
  <c r="K170"/>
  <c r="L170"/>
  <c r="M170"/>
  <c r="N170"/>
  <c r="P170"/>
  <c r="I171"/>
  <c r="J171"/>
  <c r="K171"/>
  <c r="L171"/>
  <c r="M171"/>
  <c r="N171"/>
  <c r="I172"/>
  <c r="J172"/>
  <c r="K172"/>
  <c r="L172"/>
  <c r="M172"/>
  <c r="Q172" s="1"/>
  <c r="N172"/>
  <c r="P172"/>
  <c r="I173"/>
  <c r="J173"/>
  <c r="K173"/>
  <c r="L173"/>
  <c r="M173"/>
  <c r="N173"/>
  <c r="I174"/>
  <c r="J174"/>
  <c r="K174"/>
  <c r="L174"/>
  <c r="M174"/>
  <c r="Q174" s="1"/>
  <c r="N174"/>
  <c r="P174"/>
  <c r="I175"/>
  <c r="J175"/>
  <c r="K175"/>
  <c r="L175"/>
  <c r="M175"/>
  <c r="N175"/>
  <c r="I176"/>
  <c r="J176"/>
  <c r="K176"/>
  <c r="L176"/>
  <c r="M176"/>
  <c r="Q176" s="1"/>
  <c r="N176"/>
  <c r="P176"/>
  <c r="I177"/>
  <c r="J177"/>
  <c r="K177"/>
  <c r="L177"/>
  <c r="M177"/>
  <c r="N177"/>
  <c r="I178"/>
  <c r="J178"/>
  <c r="K178"/>
  <c r="L178"/>
  <c r="M178"/>
  <c r="Q178" s="1"/>
  <c r="N178"/>
  <c r="P178"/>
  <c r="I179"/>
  <c r="J179"/>
  <c r="K179"/>
  <c r="L179"/>
  <c r="M179"/>
  <c r="N179"/>
  <c r="I180"/>
  <c r="J180"/>
  <c r="K180"/>
  <c r="L180"/>
  <c r="P180" s="1"/>
  <c r="M180"/>
  <c r="N180"/>
  <c r="I181"/>
  <c r="J181"/>
  <c r="K181"/>
  <c r="L181"/>
  <c r="M181"/>
  <c r="N181"/>
  <c r="I182"/>
  <c r="J182"/>
  <c r="K182"/>
  <c r="L182"/>
  <c r="M182"/>
  <c r="Q182" s="1"/>
  <c r="N182"/>
  <c r="P182"/>
  <c r="I183"/>
  <c r="J183"/>
  <c r="K183"/>
  <c r="L183"/>
  <c r="M183"/>
  <c r="N183"/>
  <c r="I184"/>
  <c r="J184"/>
  <c r="K184"/>
  <c r="L184"/>
  <c r="M184"/>
  <c r="Q184" s="1"/>
  <c r="N184"/>
  <c r="P184"/>
  <c r="I185"/>
  <c r="J185"/>
  <c r="K185"/>
  <c r="L185"/>
  <c r="M185"/>
  <c r="N185"/>
  <c r="I186"/>
  <c r="J186"/>
  <c r="K186"/>
  <c r="L186"/>
  <c r="M186"/>
  <c r="Q186" s="1"/>
  <c r="N186"/>
  <c r="P186"/>
  <c r="I187"/>
  <c r="J187"/>
  <c r="K187"/>
  <c r="L187"/>
  <c r="M187"/>
  <c r="N187"/>
  <c r="I188"/>
  <c r="J188"/>
  <c r="K188"/>
  <c r="L188"/>
  <c r="M188"/>
  <c r="N188"/>
  <c r="P188"/>
  <c r="I189"/>
  <c r="J189"/>
  <c r="K189"/>
  <c r="L189"/>
  <c r="M189"/>
  <c r="N189"/>
  <c r="I190"/>
  <c r="J190"/>
  <c r="K190"/>
  <c r="L190"/>
  <c r="M190"/>
  <c r="N190"/>
  <c r="P190"/>
  <c r="I191"/>
  <c r="J191"/>
  <c r="K191"/>
  <c r="L191"/>
  <c r="M191"/>
  <c r="N191"/>
  <c r="I192"/>
  <c r="J192"/>
  <c r="K192"/>
  <c r="L192"/>
  <c r="M192"/>
  <c r="Q192" s="1"/>
  <c r="N192"/>
  <c r="P192"/>
  <c r="I193"/>
  <c r="J193"/>
  <c r="K193"/>
  <c r="L193"/>
  <c r="M193"/>
  <c r="N193"/>
  <c r="I194"/>
  <c r="J194"/>
  <c r="K194"/>
  <c r="L194"/>
  <c r="M194"/>
  <c r="Q194" s="1"/>
  <c r="N194"/>
  <c r="P194"/>
  <c r="I195"/>
  <c r="J195"/>
  <c r="K195"/>
  <c r="L195"/>
  <c r="M195"/>
  <c r="N195"/>
  <c r="I196"/>
  <c r="J196"/>
  <c r="K196"/>
  <c r="L196"/>
  <c r="M196"/>
  <c r="Q196" s="1"/>
  <c r="N196"/>
  <c r="P196"/>
  <c r="I197"/>
  <c r="J197"/>
  <c r="K197"/>
  <c r="L197"/>
  <c r="M197"/>
  <c r="N197"/>
  <c r="I198"/>
  <c r="J198"/>
  <c r="K198"/>
  <c r="L198"/>
  <c r="M198"/>
  <c r="Q198" s="1"/>
  <c r="N198"/>
  <c r="P198"/>
  <c r="I199"/>
  <c r="J199"/>
  <c r="K199"/>
  <c r="L199"/>
  <c r="M199"/>
  <c r="N199"/>
  <c r="I200"/>
  <c r="J200"/>
  <c r="K200"/>
  <c r="L200"/>
  <c r="M200"/>
  <c r="N200"/>
  <c r="P200"/>
  <c r="I201"/>
  <c r="J201"/>
  <c r="K201"/>
  <c r="L201"/>
  <c r="M201"/>
  <c r="N201"/>
  <c r="I202"/>
  <c r="J202"/>
  <c r="K202"/>
  <c r="L202"/>
  <c r="M202"/>
  <c r="Q202" s="1"/>
  <c r="N202"/>
  <c r="P202"/>
  <c r="I203"/>
  <c r="J203"/>
  <c r="K203"/>
  <c r="L203"/>
  <c r="M203"/>
  <c r="N203"/>
  <c r="I204"/>
  <c r="J204"/>
  <c r="K204"/>
  <c r="L204"/>
  <c r="M204"/>
  <c r="Q204" s="1"/>
  <c r="N204"/>
  <c r="P204"/>
  <c r="I205"/>
  <c r="J205"/>
  <c r="K205"/>
  <c r="L205"/>
  <c r="M205"/>
  <c r="N205"/>
  <c r="I206"/>
  <c r="J206"/>
  <c r="K206"/>
  <c r="L206"/>
  <c r="M206"/>
  <c r="N206"/>
  <c r="P206"/>
  <c r="I207"/>
  <c r="J207"/>
  <c r="K207"/>
  <c r="L207"/>
  <c r="M207"/>
  <c r="N207"/>
  <c r="I208"/>
  <c r="J208"/>
  <c r="K208"/>
  <c r="L208"/>
  <c r="M208"/>
  <c r="Q208" s="1"/>
  <c r="N208"/>
  <c r="P208"/>
  <c r="I209"/>
  <c r="J209"/>
  <c r="K209"/>
  <c r="L209"/>
  <c r="M209"/>
  <c r="N209"/>
  <c r="I210"/>
  <c r="J210"/>
  <c r="K210"/>
  <c r="L210"/>
  <c r="M210"/>
  <c r="N210"/>
  <c r="P210"/>
  <c r="I211"/>
  <c r="J211"/>
  <c r="K211"/>
  <c r="L211"/>
  <c r="M211"/>
  <c r="N211"/>
  <c r="I212"/>
  <c r="J212"/>
  <c r="K212"/>
  <c r="L212"/>
  <c r="M212"/>
  <c r="Q212" s="1"/>
  <c r="N212"/>
  <c r="P212"/>
  <c r="I213"/>
  <c r="J213"/>
  <c r="K213"/>
  <c r="L213"/>
  <c r="M213"/>
  <c r="N213"/>
  <c r="I214"/>
  <c r="J214"/>
  <c r="K214"/>
  <c r="L214"/>
  <c r="M214"/>
  <c r="N214"/>
  <c r="P214"/>
  <c r="I215"/>
  <c r="J215"/>
  <c r="K215"/>
  <c r="L215"/>
  <c r="M215"/>
  <c r="N215"/>
  <c r="I216"/>
  <c r="J216"/>
  <c r="K216"/>
  <c r="L216"/>
  <c r="M216"/>
  <c r="Q216" s="1"/>
  <c r="N216"/>
  <c r="P216"/>
  <c r="I217"/>
  <c r="J217"/>
  <c r="K217"/>
  <c r="L217"/>
  <c r="M217"/>
  <c r="N217"/>
  <c r="I218"/>
  <c r="J218"/>
  <c r="K218"/>
  <c r="L218"/>
  <c r="M218"/>
  <c r="N218"/>
  <c r="P218"/>
  <c r="I219"/>
  <c r="J219"/>
  <c r="K219"/>
  <c r="L219"/>
  <c r="M219"/>
  <c r="N219"/>
  <c r="I220"/>
  <c r="J220"/>
  <c r="K220"/>
  <c r="L220"/>
  <c r="M220"/>
  <c r="Q220" s="1"/>
  <c r="N220"/>
  <c r="P220"/>
  <c r="I221"/>
  <c r="J221"/>
  <c r="K221"/>
  <c r="L221"/>
  <c r="M221"/>
  <c r="N221"/>
  <c r="I222"/>
  <c r="J222"/>
  <c r="K222"/>
  <c r="L222"/>
  <c r="M222"/>
  <c r="N222"/>
  <c r="P222"/>
  <c r="I223"/>
  <c r="J223"/>
  <c r="K223"/>
  <c r="L223"/>
  <c r="M223"/>
  <c r="N223"/>
  <c r="I224"/>
  <c r="J224"/>
  <c r="K224"/>
  <c r="L224"/>
  <c r="M224"/>
  <c r="Q224" s="1"/>
  <c r="N224"/>
  <c r="P224"/>
  <c r="I225"/>
  <c r="J225"/>
  <c r="K225"/>
  <c r="L225"/>
  <c r="M225"/>
  <c r="N225"/>
  <c r="I226"/>
  <c r="J226"/>
  <c r="K226"/>
  <c r="L226"/>
  <c r="M226"/>
  <c r="N226"/>
  <c r="P226"/>
  <c r="I227"/>
  <c r="J227"/>
  <c r="K227"/>
  <c r="L227"/>
  <c r="M227"/>
  <c r="N227"/>
  <c r="I228"/>
  <c r="J228"/>
  <c r="K228"/>
  <c r="L228"/>
  <c r="M228"/>
  <c r="N228"/>
  <c r="P228"/>
  <c r="I229"/>
  <c r="J229"/>
  <c r="K229"/>
  <c r="L229"/>
  <c r="M229"/>
  <c r="N229"/>
  <c r="I230"/>
  <c r="J230"/>
  <c r="K230"/>
  <c r="L230"/>
  <c r="M230"/>
  <c r="N230"/>
  <c r="P230"/>
  <c r="I231"/>
  <c r="J231"/>
  <c r="K231"/>
  <c r="L231"/>
  <c r="M231"/>
  <c r="N231"/>
  <c r="I232"/>
  <c r="J232"/>
  <c r="K232"/>
  <c r="L232"/>
  <c r="M232"/>
  <c r="N232"/>
  <c r="P232"/>
  <c r="I233"/>
  <c r="J233"/>
  <c r="K233"/>
  <c r="L233"/>
  <c r="M233"/>
  <c r="N233"/>
  <c r="I234"/>
  <c r="J234"/>
  <c r="K234"/>
  <c r="L234"/>
  <c r="M234"/>
  <c r="N234"/>
  <c r="P234"/>
  <c r="I235"/>
  <c r="J235"/>
  <c r="K235"/>
  <c r="L235"/>
  <c r="M235"/>
  <c r="N235"/>
  <c r="I236"/>
  <c r="J236"/>
  <c r="K236"/>
  <c r="L236"/>
  <c r="M236"/>
  <c r="Q236" s="1"/>
  <c r="N236"/>
  <c r="P236"/>
  <c r="I237"/>
  <c r="J237"/>
  <c r="K237"/>
  <c r="L237"/>
  <c r="M237"/>
  <c r="N237"/>
  <c r="I238"/>
  <c r="J238"/>
  <c r="K238"/>
  <c r="L238"/>
  <c r="M238"/>
  <c r="N238"/>
  <c r="P238"/>
  <c r="I239"/>
  <c r="J239"/>
  <c r="K239"/>
  <c r="L239"/>
  <c r="M239"/>
  <c r="N239"/>
  <c r="I240"/>
  <c r="J240"/>
  <c r="K240"/>
  <c r="L240"/>
  <c r="M240"/>
  <c r="Q240" s="1"/>
  <c r="N240"/>
  <c r="P240"/>
  <c r="I241"/>
  <c r="J241"/>
  <c r="K241"/>
  <c r="L241"/>
  <c r="M241"/>
  <c r="N241"/>
  <c r="I242"/>
  <c r="J242"/>
  <c r="K242"/>
  <c r="L242"/>
  <c r="M242"/>
  <c r="N242"/>
  <c r="P242"/>
  <c r="I243"/>
  <c r="J243"/>
  <c r="K243"/>
  <c r="L243"/>
  <c r="M243"/>
  <c r="N243"/>
  <c r="I244"/>
  <c r="J244"/>
  <c r="K244"/>
  <c r="L244"/>
  <c r="M244"/>
  <c r="Q244" s="1"/>
  <c r="N244"/>
  <c r="P244"/>
  <c r="I245"/>
  <c r="J245"/>
  <c r="K245"/>
  <c r="L245"/>
  <c r="M245"/>
  <c r="N245"/>
  <c r="I246"/>
  <c r="J246"/>
  <c r="K246"/>
  <c r="L246"/>
  <c r="M246"/>
  <c r="N246"/>
  <c r="P246"/>
  <c r="I247"/>
  <c r="J247"/>
  <c r="K247"/>
  <c r="L247"/>
  <c r="M247"/>
  <c r="N247"/>
  <c r="I248"/>
  <c r="J248"/>
  <c r="K248"/>
  <c r="L248"/>
  <c r="M248"/>
  <c r="Q248" s="1"/>
  <c r="N248"/>
  <c r="P248"/>
  <c r="I249"/>
  <c r="J249"/>
  <c r="K249"/>
  <c r="L249"/>
  <c r="M249"/>
  <c r="N249"/>
  <c r="I250"/>
  <c r="J250"/>
  <c r="K250"/>
  <c r="L250"/>
  <c r="M250"/>
  <c r="N250"/>
  <c r="P250"/>
  <c r="I251"/>
  <c r="J251"/>
  <c r="K251"/>
  <c r="L251"/>
  <c r="M251"/>
  <c r="N251"/>
  <c r="I252"/>
  <c r="J252"/>
  <c r="K252"/>
  <c r="L252"/>
  <c r="M252"/>
  <c r="Q252" s="1"/>
  <c r="N252"/>
  <c r="P252"/>
  <c r="I253"/>
  <c r="J253"/>
  <c r="K253"/>
  <c r="L253"/>
  <c r="M253"/>
  <c r="N253"/>
  <c r="I254"/>
  <c r="J254"/>
  <c r="K254"/>
  <c r="L254"/>
  <c r="M254"/>
  <c r="N254"/>
  <c r="P254"/>
  <c r="I255"/>
  <c r="J255"/>
  <c r="K255"/>
  <c r="L255"/>
  <c r="M255"/>
  <c r="N255"/>
  <c r="I256"/>
  <c r="J256"/>
  <c r="K256"/>
  <c r="L256"/>
  <c r="M256"/>
  <c r="Q256" s="1"/>
  <c r="N256"/>
  <c r="P256"/>
  <c r="I257"/>
  <c r="J257"/>
  <c r="K257"/>
  <c r="L257"/>
  <c r="M257"/>
  <c r="N257"/>
  <c r="I258"/>
  <c r="J258"/>
  <c r="K258"/>
  <c r="L258"/>
  <c r="M258"/>
  <c r="Q258" s="1"/>
  <c r="N258"/>
  <c r="P258"/>
  <c r="I259"/>
  <c r="J259"/>
  <c r="K259"/>
  <c r="L259"/>
  <c r="M259"/>
  <c r="N259"/>
  <c r="I260"/>
  <c r="J260"/>
  <c r="K260"/>
  <c r="L260"/>
  <c r="M260"/>
  <c r="N260"/>
  <c r="P260"/>
  <c r="I261"/>
  <c r="J261"/>
  <c r="K261"/>
  <c r="L261"/>
  <c r="M261"/>
  <c r="N261"/>
  <c r="I262"/>
  <c r="J262"/>
  <c r="K262"/>
  <c r="L262"/>
  <c r="M262"/>
  <c r="Q262" s="1"/>
  <c r="N262"/>
  <c r="P262"/>
  <c r="I263"/>
  <c r="J263"/>
  <c r="K263"/>
  <c r="L263"/>
  <c r="M263"/>
  <c r="N263"/>
  <c r="I264"/>
  <c r="J264"/>
  <c r="K264"/>
  <c r="L264"/>
  <c r="M264"/>
  <c r="N264"/>
  <c r="P264"/>
  <c r="I265"/>
  <c r="J265"/>
  <c r="K265"/>
  <c r="L265"/>
  <c r="M265"/>
  <c r="N265"/>
  <c r="I266"/>
  <c r="J266"/>
  <c r="K266"/>
  <c r="L266"/>
  <c r="M266"/>
  <c r="N266"/>
  <c r="P266"/>
  <c r="I267"/>
  <c r="J267"/>
  <c r="K267"/>
  <c r="L267"/>
  <c r="M267"/>
  <c r="N267"/>
  <c r="I268"/>
  <c r="J268"/>
  <c r="K268"/>
  <c r="L268"/>
  <c r="M268"/>
  <c r="N268"/>
  <c r="P268"/>
  <c r="I269"/>
  <c r="J269"/>
  <c r="K269"/>
  <c r="L269"/>
  <c r="M269"/>
  <c r="N269"/>
  <c r="I270"/>
  <c r="J270"/>
  <c r="K270"/>
  <c r="L270"/>
  <c r="M270"/>
  <c r="N270"/>
  <c r="P270"/>
  <c r="I271"/>
  <c r="J271"/>
  <c r="K271"/>
  <c r="L271"/>
  <c r="M271"/>
  <c r="N271"/>
  <c r="I272"/>
  <c r="J272"/>
  <c r="K272"/>
  <c r="L272"/>
  <c r="M272"/>
  <c r="N272"/>
  <c r="P272"/>
  <c r="I273"/>
  <c r="J273"/>
  <c r="K273"/>
  <c r="L273"/>
  <c r="M273"/>
  <c r="N273"/>
  <c r="I274"/>
  <c r="J274"/>
  <c r="P274" s="1"/>
  <c r="K274"/>
  <c r="L274"/>
  <c r="M274"/>
  <c r="N274"/>
  <c r="I275"/>
  <c r="J275"/>
  <c r="K275"/>
  <c r="L275"/>
  <c r="M275"/>
  <c r="N275"/>
  <c r="I276"/>
  <c r="J276"/>
  <c r="K276"/>
  <c r="L276"/>
  <c r="M276"/>
  <c r="Q276" s="1"/>
  <c r="N276"/>
  <c r="P276"/>
  <c r="I277"/>
  <c r="J277"/>
  <c r="K277"/>
  <c r="L277"/>
  <c r="M277"/>
  <c r="N277"/>
  <c r="I278"/>
  <c r="J278"/>
  <c r="P278" s="1"/>
  <c r="K278"/>
  <c r="L278"/>
  <c r="M278"/>
  <c r="N278"/>
  <c r="I279"/>
  <c r="J279"/>
  <c r="K279"/>
  <c r="L279"/>
  <c r="M279"/>
  <c r="N279"/>
  <c r="I280"/>
  <c r="J280"/>
  <c r="K280"/>
  <c r="L280"/>
  <c r="M280"/>
  <c r="Q280" s="1"/>
  <c r="N280"/>
  <c r="P280"/>
  <c r="I281"/>
  <c r="J281"/>
  <c r="K281"/>
  <c r="L281"/>
  <c r="M281"/>
  <c r="N281"/>
  <c r="I282"/>
  <c r="J282"/>
  <c r="P282" s="1"/>
  <c r="K282"/>
  <c r="L282"/>
  <c r="M282"/>
  <c r="N282"/>
  <c r="I283"/>
  <c r="J283"/>
  <c r="K283"/>
  <c r="L283"/>
  <c r="M283"/>
  <c r="N283"/>
  <c r="I284"/>
  <c r="J284"/>
  <c r="K284"/>
  <c r="L284"/>
  <c r="M284"/>
  <c r="Q284" s="1"/>
  <c r="N284"/>
  <c r="P284"/>
  <c r="I285"/>
  <c r="J285"/>
  <c r="K285"/>
  <c r="L285"/>
  <c r="M285"/>
  <c r="N285"/>
  <c r="I286"/>
  <c r="J286"/>
  <c r="P286" s="1"/>
  <c r="K286"/>
  <c r="L286"/>
  <c r="M286"/>
  <c r="N286"/>
  <c r="I287"/>
  <c r="J287"/>
  <c r="K287"/>
  <c r="L287"/>
  <c r="M287"/>
  <c r="N287"/>
  <c r="I288"/>
  <c r="J288"/>
  <c r="K288"/>
  <c r="L288"/>
  <c r="M288"/>
  <c r="Q288" s="1"/>
  <c r="N288"/>
  <c r="P288"/>
  <c r="I289"/>
  <c r="J289"/>
  <c r="K289"/>
  <c r="L289"/>
  <c r="M289"/>
  <c r="N289"/>
  <c r="I290"/>
  <c r="J290"/>
  <c r="P290" s="1"/>
  <c r="K290"/>
  <c r="L290"/>
  <c r="M290"/>
  <c r="N290"/>
  <c r="I291"/>
  <c r="J291"/>
  <c r="K291"/>
  <c r="L291"/>
  <c r="M291"/>
  <c r="N291"/>
  <c r="I292"/>
  <c r="J292"/>
  <c r="K292"/>
  <c r="L292"/>
  <c r="M292"/>
  <c r="Q292" s="1"/>
  <c r="N292"/>
  <c r="P292"/>
  <c r="I293"/>
  <c r="J293"/>
  <c r="K293"/>
  <c r="L293"/>
  <c r="M293"/>
  <c r="N293"/>
  <c r="I294"/>
  <c r="J294"/>
  <c r="P294" s="1"/>
  <c r="K294"/>
  <c r="L294"/>
  <c r="M294"/>
  <c r="N294"/>
  <c r="I295"/>
  <c r="J295"/>
  <c r="K295"/>
  <c r="L295"/>
  <c r="M295"/>
  <c r="N295"/>
  <c r="I296"/>
  <c r="J296"/>
  <c r="K296"/>
  <c r="L296"/>
  <c r="M296"/>
  <c r="Q296" s="1"/>
  <c r="N296"/>
  <c r="P296"/>
  <c r="I297"/>
  <c r="J297"/>
  <c r="K297"/>
  <c r="L297"/>
  <c r="M297"/>
  <c r="N297"/>
  <c r="I298"/>
  <c r="J298"/>
  <c r="P298" s="1"/>
  <c r="K298"/>
  <c r="L298"/>
  <c r="M298"/>
  <c r="N298"/>
  <c r="I299"/>
  <c r="J299"/>
  <c r="K299"/>
  <c r="L299"/>
  <c r="M299"/>
  <c r="N299"/>
  <c r="I300"/>
  <c r="J300"/>
  <c r="K300"/>
  <c r="L300"/>
  <c r="M300"/>
  <c r="Q300" s="1"/>
  <c r="N300"/>
  <c r="P300"/>
  <c r="I301"/>
  <c r="J301"/>
  <c r="K301"/>
  <c r="L301"/>
  <c r="M301"/>
  <c r="N301"/>
  <c r="I302"/>
  <c r="J302"/>
  <c r="P302" s="1"/>
  <c r="K302"/>
  <c r="L302"/>
  <c r="M302"/>
  <c r="N302"/>
  <c r="I303"/>
  <c r="J303"/>
  <c r="K303"/>
  <c r="L303"/>
  <c r="M303"/>
  <c r="N303"/>
  <c r="I304"/>
  <c r="J304"/>
  <c r="K304"/>
  <c r="L304"/>
  <c r="M304"/>
  <c r="Q304" s="1"/>
  <c r="N304"/>
  <c r="P304"/>
  <c r="I305"/>
  <c r="J305"/>
  <c r="K305"/>
  <c r="L305"/>
  <c r="M305"/>
  <c r="N305"/>
  <c r="I306"/>
  <c r="J306"/>
  <c r="P306" s="1"/>
  <c r="K306"/>
  <c r="L306"/>
  <c r="M306"/>
  <c r="N306"/>
  <c r="I307"/>
  <c r="J307"/>
  <c r="K307"/>
  <c r="L307"/>
  <c r="M307"/>
  <c r="N307"/>
  <c r="I308"/>
  <c r="J308"/>
  <c r="K308"/>
  <c r="L308"/>
  <c r="M308"/>
  <c r="Q308" s="1"/>
  <c r="N308"/>
  <c r="P308"/>
  <c r="I309"/>
  <c r="J309"/>
  <c r="K309"/>
  <c r="L309"/>
  <c r="M309"/>
  <c r="N309"/>
  <c r="I310"/>
  <c r="J310"/>
  <c r="P310" s="1"/>
  <c r="K310"/>
  <c r="L310"/>
  <c r="M310"/>
  <c r="N310"/>
  <c r="I311"/>
  <c r="J311"/>
  <c r="K311"/>
  <c r="L311"/>
  <c r="M311"/>
  <c r="N311"/>
  <c r="I312"/>
  <c r="J312"/>
  <c r="K312"/>
  <c r="L312"/>
  <c r="M312"/>
  <c r="Q312" s="1"/>
  <c r="N312"/>
  <c r="P312"/>
  <c r="I313"/>
  <c r="J313"/>
  <c r="K313"/>
  <c r="L313"/>
  <c r="M313"/>
  <c r="N313"/>
  <c r="I314"/>
  <c r="J314"/>
  <c r="P314" s="1"/>
  <c r="K314"/>
  <c r="L314"/>
  <c r="M314"/>
  <c r="N314"/>
  <c r="I315"/>
  <c r="J315"/>
  <c r="K315"/>
  <c r="L315"/>
  <c r="M315"/>
  <c r="N315"/>
  <c r="I316"/>
  <c r="J316"/>
  <c r="K316"/>
  <c r="L316"/>
  <c r="M316"/>
  <c r="Q316" s="1"/>
  <c r="N316"/>
  <c r="P316"/>
  <c r="I317"/>
  <c r="J317"/>
  <c r="K317"/>
  <c r="L317"/>
  <c r="M317"/>
  <c r="N317"/>
  <c r="I318"/>
  <c r="J318"/>
  <c r="P318" s="1"/>
  <c r="K318"/>
  <c r="L318"/>
  <c r="M318"/>
  <c r="N318"/>
  <c r="I319"/>
  <c r="J319"/>
  <c r="K319"/>
  <c r="L319"/>
  <c r="M319"/>
  <c r="N319"/>
  <c r="I320"/>
  <c r="J320"/>
  <c r="K320"/>
  <c r="L320"/>
  <c r="M320"/>
  <c r="Q320" s="1"/>
  <c r="N320"/>
  <c r="P320"/>
  <c r="I321"/>
  <c r="J321"/>
  <c r="K321"/>
  <c r="L321"/>
  <c r="M321"/>
  <c r="N321"/>
  <c r="I322"/>
  <c r="J322"/>
  <c r="P322" s="1"/>
  <c r="K322"/>
  <c r="L322"/>
  <c r="M322"/>
  <c r="N322"/>
  <c r="I323"/>
  <c r="J323"/>
  <c r="K323"/>
  <c r="L323"/>
  <c r="M323"/>
  <c r="N323"/>
  <c r="I324"/>
  <c r="J324"/>
  <c r="K324"/>
  <c r="L324"/>
  <c r="M324"/>
  <c r="Q324" s="1"/>
  <c r="N324"/>
  <c r="P324"/>
  <c r="I325"/>
  <c r="J325"/>
  <c r="K325"/>
  <c r="L325"/>
  <c r="M325"/>
  <c r="N325"/>
  <c r="I326"/>
  <c r="J326"/>
  <c r="P326" s="1"/>
  <c r="K326"/>
  <c r="L326"/>
  <c r="M326"/>
  <c r="N326"/>
  <c r="I327"/>
  <c r="J327"/>
  <c r="K327"/>
  <c r="L327"/>
  <c r="M327"/>
  <c r="N327"/>
  <c r="I328"/>
  <c r="J328"/>
  <c r="K328"/>
  <c r="L328"/>
  <c r="M328"/>
  <c r="Q328" s="1"/>
  <c r="N328"/>
  <c r="P328"/>
  <c r="I329"/>
  <c r="J329"/>
  <c r="K329"/>
  <c r="L329"/>
  <c r="M329"/>
  <c r="N329"/>
  <c r="I330"/>
  <c r="J330"/>
  <c r="P330" s="1"/>
  <c r="K330"/>
  <c r="L330"/>
  <c r="M330"/>
  <c r="N330"/>
  <c r="I331"/>
  <c r="J331"/>
  <c r="K331"/>
  <c r="L331"/>
  <c r="M331"/>
  <c r="N331"/>
  <c r="I332"/>
  <c r="J332"/>
  <c r="K332"/>
  <c r="L332"/>
  <c r="M332"/>
  <c r="Q332" s="1"/>
  <c r="N332"/>
  <c r="P332"/>
  <c r="I333"/>
  <c r="J333"/>
  <c r="K333"/>
  <c r="L333"/>
  <c r="M333"/>
  <c r="N333"/>
  <c r="I334"/>
  <c r="J334"/>
  <c r="P334" s="1"/>
  <c r="K334"/>
  <c r="L334"/>
  <c r="M334"/>
  <c r="N334"/>
  <c r="I335"/>
  <c r="J335"/>
  <c r="K335"/>
  <c r="L335"/>
  <c r="M335"/>
  <c r="N335"/>
  <c r="I336"/>
  <c r="J336"/>
  <c r="K336"/>
  <c r="L336"/>
  <c r="M336"/>
  <c r="Q336" s="1"/>
  <c r="N336"/>
  <c r="P336"/>
  <c r="I337"/>
  <c r="J337"/>
  <c r="K337"/>
  <c r="L337"/>
  <c r="M337"/>
  <c r="N337"/>
  <c r="I338"/>
  <c r="J338"/>
  <c r="P338" s="1"/>
  <c r="K338"/>
  <c r="L338"/>
  <c r="M338"/>
  <c r="N338"/>
  <c r="I339"/>
  <c r="J339"/>
  <c r="K339"/>
  <c r="L339"/>
  <c r="M339"/>
  <c r="N339"/>
  <c r="I340"/>
  <c r="J340"/>
  <c r="K340"/>
  <c r="L340"/>
  <c r="M340"/>
  <c r="Q340" s="1"/>
  <c r="N340"/>
  <c r="P340"/>
  <c r="I341"/>
  <c r="J341"/>
  <c r="K341"/>
  <c r="L341"/>
  <c r="M341"/>
  <c r="N341"/>
  <c r="I342"/>
  <c r="J342"/>
  <c r="P342" s="1"/>
  <c r="K342"/>
  <c r="L342"/>
  <c r="M342"/>
  <c r="N342"/>
  <c r="I343"/>
  <c r="J343"/>
  <c r="K343"/>
  <c r="L343"/>
  <c r="M343"/>
  <c r="N343"/>
  <c r="I344"/>
  <c r="J344"/>
  <c r="K344"/>
  <c r="L344"/>
  <c r="M344"/>
  <c r="Q344" s="1"/>
  <c r="N344"/>
  <c r="P344"/>
  <c r="I345"/>
  <c r="J345"/>
  <c r="K345"/>
  <c r="L345"/>
  <c r="M345"/>
  <c r="N345"/>
  <c r="I346"/>
  <c r="J346"/>
  <c r="P346" s="1"/>
  <c r="K346"/>
  <c r="L346"/>
  <c r="M346"/>
  <c r="N346"/>
  <c r="I347"/>
  <c r="J347"/>
  <c r="K347"/>
  <c r="L347"/>
  <c r="M347"/>
  <c r="N347"/>
  <c r="I348"/>
  <c r="J348"/>
  <c r="K348"/>
  <c r="L348"/>
  <c r="M348"/>
  <c r="Q348" s="1"/>
  <c r="N348"/>
  <c r="P348"/>
  <c r="I349"/>
  <c r="J349"/>
  <c r="K349"/>
  <c r="L349"/>
  <c r="M349"/>
  <c r="N349"/>
  <c r="I350"/>
  <c r="J350"/>
  <c r="P350" s="1"/>
  <c r="K350"/>
  <c r="L350"/>
  <c r="M350"/>
  <c r="N350"/>
  <c r="I351"/>
  <c r="J351"/>
  <c r="K351"/>
  <c r="L351"/>
  <c r="M351"/>
  <c r="N351"/>
  <c r="I352"/>
  <c r="J352"/>
  <c r="K352"/>
  <c r="L352"/>
  <c r="M352"/>
  <c r="Q352" s="1"/>
  <c r="N352"/>
  <c r="P352"/>
  <c r="I353"/>
  <c r="J353"/>
  <c r="K353"/>
  <c r="L353"/>
  <c r="M353"/>
  <c r="N353"/>
  <c r="I354"/>
  <c r="J354"/>
  <c r="P354" s="1"/>
  <c r="K354"/>
  <c r="L354"/>
  <c r="M354"/>
  <c r="N354"/>
  <c r="I355"/>
  <c r="J355"/>
  <c r="K355"/>
  <c r="L355"/>
  <c r="M355"/>
  <c r="N355"/>
  <c r="I356"/>
  <c r="J356"/>
  <c r="K356"/>
  <c r="L356"/>
  <c r="M356"/>
  <c r="Q356" s="1"/>
  <c r="N356"/>
  <c r="P356"/>
  <c r="I357"/>
  <c r="J357"/>
  <c r="K357"/>
  <c r="L357"/>
  <c r="M357"/>
  <c r="N357"/>
  <c r="I358"/>
  <c r="J358"/>
  <c r="P358" s="1"/>
  <c r="K358"/>
  <c r="L358"/>
  <c r="M358"/>
  <c r="N358"/>
  <c r="I359"/>
  <c r="J359"/>
  <c r="K359"/>
  <c r="L359"/>
  <c r="M359"/>
  <c r="N359"/>
  <c r="I360"/>
  <c r="J360"/>
  <c r="K360"/>
  <c r="L360"/>
  <c r="M360"/>
  <c r="Q360" s="1"/>
  <c r="N360"/>
  <c r="P360"/>
  <c r="I361"/>
  <c r="J361"/>
  <c r="K361"/>
  <c r="L361"/>
  <c r="M361"/>
  <c r="N361"/>
  <c r="I362"/>
  <c r="J362"/>
  <c r="P362" s="1"/>
  <c r="K362"/>
  <c r="L362"/>
  <c r="M362"/>
  <c r="N362"/>
  <c r="I363"/>
  <c r="J363"/>
  <c r="K363"/>
  <c r="L363"/>
  <c r="M363"/>
  <c r="N363"/>
  <c r="I364"/>
  <c r="J364"/>
  <c r="K364"/>
  <c r="L364"/>
  <c r="M364"/>
  <c r="Q364" s="1"/>
  <c r="N364"/>
  <c r="P364"/>
  <c r="I365"/>
  <c r="J365"/>
  <c r="K365"/>
  <c r="L365"/>
  <c r="M365"/>
  <c r="N365"/>
  <c r="I366"/>
  <c r="J366"/>
  <c r="P366" s="1"/>
  <c r="K366"/>
  <c r="L366"/>
  <c r="M366"/>
  <c r="N366"/>
  <c r="I367"/>
  <c r="J367"/>
  <c r="K367"/>
  <c r="L367"/>
  <c r="M367"/>
  <c r="N367"/>
  <c r="I368"/>
  <c r="J368"/>
  <c r="K368"/>
  <c r="L368"/>
  <c r="M368"/>
  <c r="Q368" s="1"/>
  <c r="N368"/>
  <c r="P368"/>
  <c r="I369"/>
  <c r="J369"/>
  <c r="K369"/>
  <c r="L369"/>
  <c r="M369"/>
  <c r="N369"/>
  <c r="I370"/>
  <c r="J370"/>
  <c r="P370" s="1"/>
  <c r="K370"/>
  <c r="L370"/>
  <c r="M370"/>
  <c r="N370"/>
  <c r="I371"/>
  <c r="J371"/>
  <c r="K371"/>
  <c r="L371"/>
  <c r="M371"/>
  <c r="N371"/>
  <c r="I372"/>
  <c r="J372"/>
  <c r="K372"/>
  <c r="L372"/>
  <c r="M372"/>
  <c r="Q372" s="1"/>
  <c r="N372"/>
  <c r="P372"/>
  <c r="I373"/>
  <c r="J373"/>
  <c r="K373"/>
  <c r="L373"/>
  <c r="M373"/>
  <c r="N373"/>
  <c r="I374"/>
  <c r="J374"/>
  <c r="P374" s="1"/>
  <c r="K374"/>
  <c r="L374"/>
  <c r="M374"/>
  <c r="N374"/>
  <c r="I375"/>
  <c r="J375"/>
  <c r="K375"/>
  <c r="L375"/>
  <c r="M375"/>
  <c r="N375"/>
  <c r="I376"/>
  <c r="J376"/>
  <c r="K376"/>
  <c r="L376"/>
  <c r="M376"/>
  <c r="Q376" s="1"/>
  <c r="N376"/>
  <c r="P376"/>
  <c r="I377"/>
  <c r="J377"/>
  <c r="K377"/>
  <c r="L377"/>
  <c r="M377"/>
  <c r="N377"/>
  <c r="I378"/>
  <c r="J378"/>
  <c r="P378" s="1"/>
  <c r="K378"/>
  <c r="L378"/>
  <c r="M378"/>
  <c r="N378"/>
  <c r="I379"/>
  <c r="J379"/>
  <c r="K379"/>
  <c r="L379"/>
  <c r="M379"/>
  <c r="N379"/>
  <c r="I380"/>
  <c r="J380"/>
  <c r="K380"/>
  <c r="L380"/>
  <c r="M380"/>
  <c r="Q380" s="1"/>
  <c r="N380"/>
  <c r="P380"/>
  <c r="I381"/>
  <c r="J381"/>
  <c r="K381"/>
  <c r="L381"/>
  <c r="M381"/>
  <c r="N381"/>
  <c r="I382"/>
  <c r="J382"/>
  <c r="P382" s="1"/>
  <c r="K382"/>
  <c r="L382"/>
  <c r="M382"/>
  <c r="N382"/>
  <c r="I383"/>
  <c r="J383"/>
  <c r="K383"/>
  <c r="L383"/>
  <c r="M383"/>
  <c r="N383"/>
  <c r="I384"/>
  <c r="J384"/>
  <c r="K384"/>
  <c r="L384"/>
  <c r="M384"/>
  <c r="Q384" s="1"/>
  <c r="N384"/>
  <c r="P384"/>
  <c r="I385"/>
  <c r="J385"/>
  <c r="K385"/>
  <c r="L385"/>
  <c r="M385"/>
  <c r="N385"/>
  <c r="I386"/>
  <c r="J386"/>
  <c r="P386" s="1"/>
  <c r="K386"/>
  <c r="L386"/>
  <c r="M386"/>
  <c r="N386"/>
  <c r="I387"/>
  <c r="J387"/>
  <c r="K387"/>
  <c r="L387"/>
  <c r="M387"/>
  <c r="N387"/>
  <c r="I388"/>
  <c r="J388"/>
  <c r="K388"/>
  <c r="L388"/>
  <c r="M388"/>
  <c r="Q388" s="1"/>
  <c r="N388"/>
  <c r="P388"/>
  <c r="I389"/>
  <c r="J389"/>
  <c r="K389"/>
  <c r="L389"/>
  <c r="M389"/>
  <c r="N389"/>
  <c r="I390"/>
  <c r="J390"/>
  <c r="P390" s="1"/>
  <c r="K390"/>
  <c r="L390"/>
  <c r="M390"/>
  <c r="N390"/>
  <c r="I391"/>
  <c r="J391"/>
  <c r="K391"/>
  <c r="L391"/>
  <c r="M391"/>
  <c r="N391"/>
  <c r="I392"/>
  <c r="J392"/>
  <c r="K392"/>
  <c r="L392"/>
  <c r="M392"/>
  <c r="Q392" s="1"/>
  <c r="N392"/>
  <c r="P392"/>
  <c r="I393"/>
  <c r="J393"/>
  <c r="K393"/>
  <c r="L393"/>
  <c r="M393"/>
  <c r="N393"/>
  <c r="I394"/>
  <c r="J394"/>
  <c r="P394" s="1"/>
  <c r="K394"/>
  <c r="L394"/>
  <c r="M394"/>
  <c r="N394"/>
  <c r="I395"/>
  <c r="J395"/>
  <c r="K395"/>
  <c r="L395"/>
  <c r="M395"/>
  <c r="N395"/>
  <c r="I396"/>
  <c r="J396"/>
  <c r="K396"/>
  <c r="L396"/>
  <c r="M396"/>
  <c r="Q396" s="1"/>
  <c r="N396"/>
  <c r="P396"/>
  <c r="I397"/>
  <c r="J397"/>
  <c r="K397"/>
  <c r="L397"/>
  <c r="M397"/>
  <c r="N397"/>
  <c r="I398"/>
  <c r="J398"/>
  <c r="P398" s="1"/>
  <c r="K398"/>
  <c r="L398"/>
  <c r="M398"/>
  <c r="N398"/>
  <c r="I399"/>
  <c r="J399"/>
  <c r="K399"/>
  <c r="L399"/>
  <c r="M399"/>
  <c r="N399"/>
  <c r="I400"/>
  <c r="J400"/>
  <c r="K400"/>
  <c r="L400"/>
  <c r="M400"/>
  <c r="Q400" s="1"/>
  <c r="N400"/>
  <c r="P400"/>
  <c r="I401"/>
  <c r="J401"/>
  <c r="K401"/>
  <c r="L401"/>
  <c r="M401"/>
  <c r="N401"/>
  <c r="I402"/>
  <c r="J402"/>
  <c r="P402" s="1"/>
  <c r="K402"/>
  <c r="L402"/>
  <c r="M402"/>
  <c r="N402"/>
  <c r="I403"/>
  <c r="J403"/>
  <c r="K403"/>
  <c r="L403"/>
  <c r="M403"/>
  <c r="N403"/>
  <c r="I404"/>
  <c r="J404"/>
  <c r="K404"/>
  <c r="L404"/>
  <c r="M404"/>
  <c r="Q404" s="1"/>
  <c r="N404"/>
  <c r="P404"/>
  <c r="I405"/>
  <c r="J405"/>
  <c r="K405"/>
  <c r="L405"/>
  <c r="M405"/>
  <c r="N405"/>
  <c r="I406"/>
  <c r="J406"/>
  <c r="P406" s="1"/>
  <c r="K406"/>
  <c r="L406"/>
  <c r="M406"/>
  <c r="N406"/>
  <c r="I407"/>
  <c r="J407"/>
  <c r="K407"/>
  <c r="L407"/>
  <c r="M407"/>
  <c r="N407"/>
  <c r="I408"/>
  <c r="J408"/>
  <c r="K408"/>
  <c r="L408"/>
  <c r="M408"/>
  <c r="Q408" s="1"/>
  <c r="N408"/>
  <c r="P408"/>
  <c r="I409"/>
  <c r="J409"/>
  <c r="K409"/>
  <c r="L409"/>
  <c r="M409"/>
  <c r="N409"/>
  <c r="I410"/>
  <c r="J410"/>
  <c r="P410" s="1"/>
  <c r="K410"/>
  <c r="L410"/>
  <c r="M410"/>
  <c r="N410"/>
  <c r="I411"/>
  <c r="J411"/>
  <c r="K411"/>
  <c r="L411"/>
  <c r="M411"/>
  <c r="N411"/>
  <c r="I412"/>
  <c r="J412"/>
  <c r="K412"/>
  <c r="L412"/>
  <c r="M412"/>
  <c r="Q412" s="1"/>
  <c r="N412"/>
  <c r="P412"/>
  <c r="I413"/>
  <c r="J413"/>
  <c r="K413"/>
  <c r="L413"/>
  <c r="M413"/>
  <c r="N413"/>
  <c r="I414"/>
  <c r="J414"/>
  <c r="P414" s="1"/>
  <c r="K414"/>
  <c r="L414"/>
  <c r="M414"/>
  <c r="N414"/>
  <c r="I415"/>
  <c r="J415"/>
  <c r="K415"/>
  <c r="L415"/>
  <c r="M415"/>
  <c r="N415"/>
  <c r="I416"/>
  <c r="J416"/>
  <c r="K416"/>
  <c r="L416"/>
  <c r="M416"/>
  <c r="Q416" s="1"/>
  <c r="N416"/>
  <c r="P416"/>
  <c r="I417"/>
  <c r="J417"/>
  <c r="K417"/>
  <c r="L417"/>
  <c r="M417"/>
  <c r="N417"/>
  <c r="I418"/>
  <c r="J418"/>
  <c r="P418" s="1"/>
  <c r="K418"/>
  <c r="L418"/>
  <c r="M418"/>
  <c r="N418"/>
  <c r="I419"/>
  <c r="J419"/>
  <c r="K419"/>
  <c r="L419"/>
  <c r="M419"/>
  <c r="N419"/>
  <c r="I420"/>
  <c r="J420"/>
  <c r="K420"/>
  <c r="L420"/>
  <c r="M420"/>
  <c r="Q420" s="1"/>
  <c r="N420"/>
  <c r="P420"/>
  <c r="I421"/>
  <c r="J421"/>
  <c r="K421"/>
  <c r="L421"/>
  <c r="M421"/>
  <c r="N421"/>
  <c r="I422"/>
  <c r="J422"/>
  <c r="K422"/>
  <c r="L422"/>
  <c r="M422"/>
  <c r="N422"/>
  <c r="Q422" s="1"/>
  <c r="I423"/>
  <c r="J423"/>
  <c r="K423"/>
  <c r="L423"/>
  <c r="M423"/>
  <c r="N423"/>
  <c r="I424"/>
  <c r="J424"/>
  <c r="K424"/>
  <c r="L424"/>
  <c r="M424"/>
  <c r="N424"/>
  <c r="Q424"/>
  <c r="I425"/>
  <c r="J425"/>
  <c r="K425"/>
  <c r="L425"/>
  <c r="M425"/>
  <c r="N425"/>
  <c r="Q425" s="1"/>
  <c r="I426"/>
  <c r="J426"/>
  <c r="K426"/>
  <c r="L426"/>
  <c r="M426"/>
  <c r="N426"/>
  <c r="Q426" s="1"/>
  <c r="I427"/>
  <c r="J427"/>
  <c r="K427"/>
  <c r="L427"/>
  <c r="M427"/>
  <c r="N427"/>
  <c r="I428"/>
  <c r="J428"/>
  <c r="K428"/>
  <c r="L428"/>
  <c r="M428"/>
  <c r="N428"/>
  <c r="Q428"/>
  <c r="I429"/>
  <c r="J429"/>
  <c r="K429"/>
  <c r="L429"/>
  <c r="M429"/>
  <c r="N429"/>
  <c r="Q429" s="1"/>
  <c r="I430"/>
  <c r="J430"/>
  <c r="K430"/>
  <c r="L430"/>
  <c r="M430"/>
  <c r="N430"/>
  <c r="Q430" s="1"/>
  <c r="I431"/>
  <c r="J431"/>
  <c r="K431"/>
  <c r="L431"/>
  <c r="M431"/>
  <c r="N431"/>
  <c r="I432"/>
  <c r="J432"/>
  <c r="K432"/>
  <c r="L432"/>
  <c r="M432"/>
  <c r="N432"/>
  <c r="Q432"/>
  <c r="I433"/>
  <c r="J433"/>
  <c r="K433"/>
  <c r="L433"/>
  <c r="M433"/>
  <c r="N433"/>
  <c r="Q433" s="1"/>
  <c r="I434"/>
  <c r="J434"/>
  <c r="K434"/>
  <c r="L434"/>
  <c r="M434"/>
  <c r="N434"/>
  <c r="Q434" s="1"/>
  <c r="I435"/>
  <c r="J435"/>
  <c r="K435"/>
  <c r="L435"/>
  <c r="M435"/>
  <c r="N435"/>
  <c r="I436"/>
  <c r="J436"/>
  <c r="K436"/>
  <c r="L436"/>
  <c r="M436"/>
  <c r="N436"/>
  <c r="Q436"/>
  <c r="I437"/>
  <c r="J437"/>
  <c r="K437"/>
  <c r="L437"/>
  <c r="M437"/>
  <c r="N437"/>
  <c r="Q437" s="1"/>
  <c r="I438"/>
  <c r="J438"/>
  <c r="K438"/>
  <c r="L438"/>
  <c r="M438"/>
  <c r="N438"/>
  <c r="Q438" s="1"/>
  <c r="I439"/>
  <c r="J439"/>
  <c r="K439"/>
  <c r="L439"/>
  <c r="M439"/>
  <c r="N439"/>
  <c r="I440"/>
  <c r="J440"/>
  <c r="K440"/>
  <c r="L440"/>
  <c r="M440"/>
  <c r="N440"/>
  <c r="Q440"/>
  <c r="I441"/>
  <c r="J441"/>
  <c r="K441"/>
  <c r="L441"/>
  <c r="M441"/>
  <c r="N441"/>
  <c r="Q441" s="1"/>
  <c r="I442"/>
  <c r="J442"/>
  <c r="K442"/>
  <c r="L442"/>
  <c r="M442"/>
  <c r="N442"/>
  <c r="Q442"/>
  <c r="I443"/>
  <c r="J443"/>
  <c r="K443"/>
  <c r="L443"/>
  <c r="M443"/>
  <c r="N443"/>
  <c r="Q443" s="1"/>
  <c r="I444"/>
  <c r="J444"/>
  <c r="K444"/>
  <c r="L444"/>
  <c r="M444"/>
  <c r="N444"/>
  <c r="Q444"/>
  <c r="I445"/>
  <c r="J445"/>
  <c r="K445"/>
  <c r="L445"/>
  <c r="M445"/>
  <c r="N445"/>
  <c r="I446"/>
  <c r="J446"/>
  <c r="P446" s="1"/>
  <c r="K446"/>
  <c r="L446"/>
  <c r="M446"/>
  <c r="N446"/>
  <c r="I447"/>
  <c r="J447"/>
  <c r="K447"/>
  <c r="L447"/>
  <c r="M447"/>
  <c r="N447"/>
  <c r="I448"/>
  <c r="J448"/>
  <c r="K448"/>
  <c r="L448"/>
  <c r="M448"/>
  <c r="Q448" s="1"/>
  <c r="N448"/>
  <c r="P448"/>
  <c r="I449"/>
  <c r="J449"/>
  <c r="K449"/>
  <c r="L449"/>
  <c r="M449"/>
  <c r="N449"/>
  <c r="I450"/>
  <c r="J450"/>
  <c r="P450" s="1"/>
  <c r="K450"/>
  <c r="L450"/>
  <c r="M450"/>
  <c r="N450"/>
  <c r="I451"/>
  <c r="J451"/>
  <c r="K451"/>
  <c r="L451"/>
  <c r="M451"/>
  <c r="N451"/>
  <c r="I452"/>
  <c r="J452"/>
  <c r="K452"/>
  <c r="L452"/>
  <c r="M452"/>
  <c r="Q452" s="1"/>
  <c r="N452"/>
  <c r="P452"/>
  <c r="I453"/>
  <c r="J453"/>
  <c r="K453"/>
  <c r="L453"/>
  <c r="M453"/>
  <c r="N453"/>
  <c r="I454"/>
  <c r="J454"/>
  <c r="P454" s="1"/>
  <c r="K454"/>
  <c r="L454"/>
  <c r="M454"/>
  <c r="N454"/>
  <c r="I455"/>
  <c r="J455"/>
  <c r="K455"/>
  <c r="L455"/>
  <c r="M455"/>
  <c r="N455"/>
  <c r="I456"/>
  <c r="J456"/>
  <c r="K456"/>
  <c r="L456"/>
  <c r="M456"/>
  <c r="Q456" s="1"/>
  <c r="N456"/>
  <c r="P456"/>
  <c r="I457"/>
  <c r="J457"/>
  <c r="K457"/>
  <c r="L457"/>
  <c r="M457"/>
  <c r="N457"/>
  <c r="I458"/>
  <c r="J458"/>
  <c r="P458" s="1"/>
  <c r="K458"/>
  <c r="L458"/>
  <c r="M458"/>
  <c r="N458"/>
  <c r="I459"/>
  <c r="J459"/>
  <c r="K459"/>
  <c r="L459"/>
  <c r="M459"/>
  <c r="N459"/>
  <c r="I460"/>
  <c r="J460"/>
  <c r="K460"/>
  <c r="L460"/>
  <c r="M460"/>
  <c r="Q460" s="1"/>
  <c r="N460"/>
  <c r="P460"/>
  <c r="I461"/>
  <c r="J461"/>
  <c r="K461"/>
  <c r="L461"/>
  <c r="M461"/>
  <c r="N461"/>
  <c r="I462"/>
  <c r="J462"/>
  <c r="P462" s="1"/>
  <c r="K462"/>
  <c r="L462"/>
  <c r="M462"/>
  <c r="N462"/>
  <c r="I463"/>
  <c r="J463"/>
  <c r="K463"/>
  <c r="L463"/>
  <c r="M463"/>
  <c r="N463"/>
  <c r="I464"/>
  <c r="J464"/>
  <c r="K464"/>
  <c r="L464"/>
  <c r="M464"/>
  <c r="Q464" s="1"/>
  <c r="N464"/>
  <c r="P464"/>
  <c r="I8"/>
  <c r="J8"/>
  <c r="K8"/>
  <c r="L8"/>
  <c r="M8"/>
  <c r="N8"/>
  <c r="I9"/>
  <c r="J9"/>
  <c r="K9"/>
  <c r="L9"/>
  <c r="M9"/>
  <c r="N9"/>
  <c r="I10"/>
  <c r="J10"/>
  <c r="K10"/>
  <c r="L10"/>
  <c r="M10"/>
  <c r="N10"/>
  <c r="I11"/>
  <c r="J11"/>
  <c r="K11"/>
  <c r="L11"/>
  <c r="M11"/>
  <c r="N11"/>
  <c r="I12"/>
  <c r="J12"/>
  <c r="K12"/>
  <c r="L12"/>
  <c r="M12"/>
  <c r="N12"/>
  <c r="I13"/>
  <c r="J13"/>
  <c r="K13"/>
  <c r="L13"/>
  <c r="M13"/>
  <c r="N13"/>
  <c r="I14"/>
  <c r="J14"/>
  <c r="K14"/>
  <c r="L14"/>
  <c r="M14"/>
  <c r="N14"/>
  <c r="I15"/>
  <c r="J15"/>
  <c r="K15"/>
  <c r="L15"/>
  <c r="M15"/>
  <c r="N15"/>
  <c r="I16"/>
  <c r="J16"/>
  <c r="K16"/>
  <c r="L16"/>
  <c r="M16"/>
  <c r="N16"/>
  <c r="L7"/>
  <c r="N7"/>
  <c r="N6" s="1"/>
  <c r="M7"/>
  <c r="M6" s="1"/>
  <c r="K7"/>
  <c r="J7"/>
  <c r="I7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8"/>
  <c r="G9"/>
  <c r="G10"/>
  <c r="G11"/>
  <c r="G12"/>
  <c r="G13"/>
  <c r="G14"/>
  <c r="G15"/>
  <c r="G16"/>
  <c r="G7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8"/>
  <c r="F9"/>
  <c r="F10"/>
  <c r="F11"/>
  <c r="F12"/>
  <c r="F13"/>
  <c r="F14"/>
  <c r="F15"/>
  <c r="F16"/>
  <c r="F7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8"/>
  <c r="E9"/>
  <c r="E10"/>
  <c r="E11"/>
  <c r="E12"/>
  <c r="E13"/>
  <c r="E14"/>
  <c r="E15"/>
  <c r="E16"/>
  <c r="E7"/>
  <c r="K10" i="9"/>
  <c r="K11"/>
  <c r="K12"/>
  <c r="K13"/>
  <c r="K14"/>
  <c r="K15"/>
  <c r="K16"/>
  <c r="K17"/>
  <c r="K18"/>
  <c r="K19"/>
  <c r="K20"/>
  <c r="K21"/>
  <c r="K5"/>
  <c r="K6"/>
  <c r="K7"/>
  <c r="J21"/>
  <c r="J20"/>
  <c r="J19"/>
  <c r="J18"/>
  <c r="J17"/>
  <c r="J16"/>
  <c r="J15"/>
  <c r="J14"/>
  <c r="J13"/>
  <c r="J12"/>
  <c r="J11"/>
  <c r="J10"/>
  <c r="J7"/>
  <c r="J6"/>
  <c r="J5"/>
  <c r="J8" s="1"/>
  <c r="G10"/>
  <c r="G11"/>
  <c r="G12"/>
  <c r="G13"/>
  <c r="G14"/>
  <c r="G15"/>
  <c r="G16"/>
  <c r="G17"/>
  <c r="G18"/>
  <c r="G19"/>
  <c r="G20"/>
  <c r="G21"/>
  <c r="F21"/>
  <c r="F20"/>
  <c r="F19"/>
  <c r="F18"/>
  <c r="F17"/>
  <c r="F16"/>
  <c r="F15"/>
  <c r="F14"/>
  <c r="F13"/>
  <c r="F12"/>
  <c r="F11"/>
  <c r="F10"/>
  <c r="G5"/>
  <c r="G6"/>
  <c r="G7"/>
  <c r="F7"/>
  <c r="F6"/>
  <c r="F5"/>
  <c r="C10"/>
  <c r="C11"/>
  <c r="C12"/>
  <c r="C13"/>
  <c r="C14"/>
  <c r="C15"/>
  <c r="C16"/>
  <c r="C17"/>
  <c r="C18"/>
  <c r="C19"/>
  <c r="C20"/>
  <c r="C21"/>
  <c r="B21"/>
  <c r="B20"/>
  <c r="B19"/>
  <c r="B18"/>
  <c r="B17"/>
  <c r="B16"/>
  <c r="B15"/>
  <c r="B14"/>
  <c r="B13"/>
  <c r="B12"/>
  <c r="B11"/>
  <c r="B10"/>
  <c r="C5"/>
  <c r="C6"/>
  <c r="C7"/>
  <c r="B7"/>
  <c r="B6"/>
  <c r="B5"/>
  <c r="B8" s="1"/>
  <c r="P7" i="8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L7" s="1"/>
  <c r="F7"/>
  <c r="T7" s="1"/>
  <c r="F8"/>
  <c r="T8" s="1"/>
  <c r="F9"/>
  <c r="T9" s="1"/>
  <c r="F10"/>
  <c r="T10" s="1"/>
  <c r="F11"/>
  <c r="T11" s="1"/>
  <c r="F12"/>
  <c r="T12" s="1"/>
  <c r="F13"/>
  <c r="F14"/>
  <c r="T14" s="1"/>
  <c r="F15"/>
  <c r="T15" s="1"/>
  <c r="F16"/>
  <c r="T16" s="1"/>
  <c r="F17"/>
  <c r="T17" s="1"/>
  <c r="F18"/>
  <c r="T18" s="1"/>
  <c r="F19"/>
  <c r="T19" s="1"/>
  <c r="F20"/>
  <c r="T20" s="1"/>
  <c r="F21"/>
  <c r="T21" s="1"/>
  <c r="F22"/>
  <c r="T22" s="1"/>
  <c r="F23"/>
  <c r="T23" s="1"/>
  <c r="F24"/>
  <c r="T24" s="1"/>
  <c r="F25"/>
  <c r="T25" s="1"/>
  <c r="F26"/>
  <c r="T26" s="1"/>
  <c r="F27"/>
  <c r="T27" s="1"/>
  <c r="F28"/>
  <c r="T28" s="1"/>
  <c r="F29"/>
  <c r="T29" s="1"/>
  <c r="F30"/>
  <c r="T30" s="1"/>
  <c r="F31"/>
  <c r="T31" s="1"/>
  <c r="F32"/>
  <c r="T32" s="1"/>
  <c r="F33"/>
  <c r="T33" s="1"/>
  <c r="F34"/>
  <c r="T34" s="1"/>
  <c r="F35"/>
  <c r="T35" s="1"/>
  <c r="F36"/>
  <c r="T36" s="1"/>
  <c r="F37"/>
  <c r="T37" s="1"/>
  <c r="F38"/>
  <c r="T38" s="1"/>
  <c r="F39"/>
  <c r="T39" s="1"/>
  <c r="F40"/>
  <c r="T40" s="1"/>
  <c r="F41"/>
  <c r="T41" s="1"/>
  <c r="F42"/>
  <c r="T42" s="1"/>
  <c r="F43"/>
  <c r="T43" s="1"/>
  <c r="F44"/>
  <c r="T44" s="1"/>
  <c r="F45"/>
  <c r="T45" s="1"/>
  <c r="F46"/>
  <c r="T46" s="1"/>
  <c r="F47"/>
  <c r="T47" s="1"/>
  <c r="F48"/>
  <c r="T48" s="1"/>
  <c r="F49"/>
  <c r="T49" s="1"/>
  <c r="F50"/>
  <c r="T50" s="1"/>
  <c r="F51"/>
  <c r="T51" s="1"/>
  <c r="F52"/>
  <c r="T52" s="1"/>
  <c r="F53"/>
  <c r="T53" s="1"/>
  <c r="F54"/>
  <c r="T54" s="1"/>
  <c r="F55"/>
  <c r="T55" s="1"/>
  <c r="F56"/>
  <c r="T56" s="1"/>
  <c r="F57"/>
  <c r="T57" s="1"/>
  <c r="F58"/>
  <c r="T58" s="1"/>
  <c r="F59"/>
  <c r="T59" s="1"/>
  <c r="F60"/>
  <c r="T60" s="1"/>
  <c r="F61"/>
  <c r="T61" s="1"/>
  <c r="F62"/>
  <c r="T62" s="1"/>
  <c r="F63"/>
  <c r="T63" s="1"/>
  <c r="F64"/>
  <c r="T64" s="1"/>
  <c r="F65"/>
  <c r="T65" s="1"/>
  <c r="F66"/>
  <c r="T66" s="1"/>
  <c r="F67"/>
  <c r="T67" s="1"/>
  <c r="F68"/>
  <c r="T68" s="1"/>
  <c r="F69"/>
  <c r="T69" s="1"/>
  <c r="F70"/>
  <c r="T70" s="1"/>
  <c r="F71"/>
  <c r="T71" s="1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J16" i="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7"/>
  <c r="J8"/>
  <c r="J9"/>
  <c r="J10"/>
  <c r="J11"/>
  <c r="J12"/>
  <c r="J13"/>
  <c r="J14"/>
  <c r="J15"/>
  <c r="J6"/>
  <c r="K18" i="4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K456"/>
  <c r="K457"/>
  <c r="K458"/>
  <c r="K459"/>
  <c r="K460"/>
  <c r="K461"/>
  <c r="K462"/>
  <c r="K463"/>
  <c r="K7"/>
  <c r="K8"/>
  <c r="K10"/>
  <c r="K14"/>
  <c r="J463" i="2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7"/>
  <c r="J8"/>
  <c r="J9"/>
  <c r="J10"/>
  <c r="J11"/>
  <c r="J12"/>
  <c r="J13"/>
  <c r="J14"/>
  <c r="J15"/>
  <c r="J6"/>
  <c r="L23" i="1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256"/>
  <c r="L257"/>
  <c r="L258"/>
  <c r="L259"/>
  <c r="L260"/>
  <c r="L261"/>
  <c r="L262"/>
  <c r="L263"/>
  <c r="L264"/>
  <c r="L265"/>
  <c r="L266"/>
  <c r="L267"/>
  <c r="L268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0"/>
  <c r="L291"/>
  <c r="L292"/>
  <c r="L293"/>
  <c r="L294"/>
  <c r="L295"/>
  <c r="L296"/>
  <c r="L297"/>
  <c r="L298"/>
  <c r="L299"/>
  <c r="L300"/>
  <c r="L301"/>
  <c r="L302"/>
  <c r="L303"/>
  <c r="L304"/>
  <c r="L305"/>
  <c r="L306"/>
  <c r="L307"/>
  <c r="L308"/>
  <c r="L309"/>
  <c r="L310"/>
  <c r="L311"/>
  <c r="L312"/>
  <c r="L313"/>
  <c r="L314"/>
  <c r="L315"/>
  <c r="L316"/>
  <c r="L317"/>
  <c r="L318"/>
  <c r="L319"/>
  <c r="L320"/>
  <c r="L321"/>
  <c r="L322"/>
  <c r="L323"/>
  <c r="L324"/>
  <c r="L325"/>
  <c r="L326"/>
  <c r="L327"/>
  <c r="L328"/>
  <c r="L329"/>
  <c r="L330"/>
  <c r="L331"/>
  <c r="L332"/>
  <c r="L333"/>
  <c r="L334"/>
  <c r="L335"/>
  <c r="L336"/>
  <c r="L337"/>
  <c r="L338"/>
  <c r="L339"/>
  <c r="L340"/>
  <c r="L341"/>
  <c r="L342"/>
  <c r="L343"/>
  <c r="L344"/>
  <c r="L345"/>
  <c r="L346"/>
  <c r="L347"/>
  <c r="L348"/>
  <c r="L349"/>
  <c r="L350"/>
  <c r="L351"/>
  <c r="L352"/>
  <c r="L353"/>
  <c r="L354"/>
  <c r="L355"/>
  <c r="L356"/>
  <c r="L357"/>
  <c r="L358"/>
  <c r="L359"/>
  <c r="L360"/>
  <c r="L361"/>
  <c r="L362"/>
  <c r="L363"/>
  <c r="L364"/>
  <c r="L365"/>
  <c r="L366"/>
  <c r="L367"/>
  <c r="L368"/>
  <c r="L369"/>
  <c r="L370"/>
  <c r="L371"/>
  <c r="L372"/>
  <c r="L373"/>
  <c r="L374"/>
  <c r="L375"/>
  <c r="L376"/>
  <c r="L377"/>
  <c r="L378"/>
  <c r="L379"/>
  <c r="L380"/>
  <c r="L381"/>
  <c r="L382"/>
  <c r="L383"/>
  <c r="L384"/>
  <c r="L385"/>
  <c r="L386"/>
  <c r="L387"/>
  <c r="L388"/>
  <c r="L389"/>
  <c r="L390"/>
  <c r="L391"/>
  <c r="L392"/>
  <c r="L393"/>
  <c r="L394"/>
  <c r="L395"/>
  <c r="L396"/>
  <c r="L397"/>
  <c r="L398"/>
  <c r="L399"/>
  <c r="L400"/>
  <c r="L401"/>
  <c r="L402"/>
  <c r="L403"/>
  <c r="L404"/>
  <c r="L405"/>
  <c r="L406"/>
  <c r="L407"/>
  <c r="L408"/>
  <c r="L409"/>
  <c r="L410"/>
  <c r="L411"/>
  <c r="L412"/>
  <c r="L413"/>
  <c r="L414"/>
  <c r="L415"/>
  <c r="L416"/>
  <c r="L417"/>
  <c r="L418"/>
  <c r="L419"/>
  <c r="L420"/>
  <c r="L421"/>
  <c r="L422"/>
  <c r="L423"/>
  <c r="L424"/>
  <c r="L425"/>
  <c r="L426"/>
  <c r="L427"/>
  <c r="L428"/>
  <c r="L429"/>
  <c r="L430"/>
  <c r="L431"/>
  <c r="L432"/>
  <c r="L433"/>
  <c r="L434"/>
  <c r="L435"/>
  <c r="L436"/>
  <c r="L437"/>
  <c r="L438"/>
  <c r="L439"/>
  <c r="L440"/>
  <c r="L441"/>
  <c r="L442"/>
  <c r="L443"/>
  <c r="L444"/>
  <c r="L445"/>
  <c r="L446"/>
  <c r="L447"/>
  <c r="L448"/>
  <c r="L449"/>
  <c r="L450"/>
  <c r="L451"/>
  <c r="L452"/>
  <c r="L453"/>
  <c r="L454"/>
  <c r="L455"/>
  <c r="L456"/>
  <c r="L457"/>
  <c r="L458"/>
  <c r="L459"/>
  <c r="L460"/>
  <c r="L461"/>
  <c r="L462"/>
  <c r="L463"/>
  <c r="L16"/>
  <c r="L17"/>
  <c r="L18"/>
  <c r="L19"/>
  <c r="L20"/>
  <c r="L21"/>
  <c r="L22"/>
  <c r="L7"/>
  <c r="L8"/>
  <c r="L9"/>
  <c r="L10"/>
  <c r="L11"/>
  <c r="L12"/>
  <c r="L13"/>
  <c r="L14"/>
  <c r="L15"/>
  <c r="L6"/>
  <c r="N6" i="9" l="1"/>
  <c r="N21"/>
  <c r="N19"/>
  <c r="N17"/>
  <c r="N15"/>
  <c r="N13"/>
  <c r="N11"/>
  <c r="K22"/>
  <c r="P461" i="5"/>
  <c r="P457"/>
  <c r="P453"/>
  <c r="P449"/>
  <c r="P445"/>
  <c r="P443"/>
  <c r="P441"/>
  <c r="P421"/>
  <c r="P417"/>
  <c r="P413"/>
  <c r="P409"/>
  <c r="P405"/>
  <c r="P401"/>
  <c r="P397"/>
  <c r="P393"/>
  <c r="P389"/>
  <c r="P385"/>
  <c r="P381"/>
  <c r="P377"/>
  <c r="P373"/>
  <c r="P369"/>
  <c r="P365"/>
  <c r="P361"/>
  <c r="P357"/>
  <c r="P353"/>
  <c r="P349"/>
  <c r="P345"/>
  <c r="P341"/>
  <c r="P337"/>
  <c r="P333"/>
  <c r="P329"/>
  <c r="P325"/>
  <c r="P321"/>
  <c r="P317"/>
  <c r="P313"/>
  <c r="P309"/>
  <c r="P305"/>
  <c r="P301"/>
  <c r="P297"/>
  <c r="P293"/>
  <c r="P289"/>
  <c r="P285"/>
  <c r="P281"/>
  <c r="P277"/>
  <c r="P273"/>
  <c r="Q272"/>
  <c r="P269"/>
  <c r="Q268"/>
  <c r="Q264"/>
  <c r="Q260"/>
  <c r="Q232"/>
  <c r="Q228"/>
  <c r="Q200"/>
  <c r="Q188"/>
  <c r="Q180"/>
  <c r="Q141"/>
  <c r="N7" i="9"/>
  <c r="N20"/>
  <c r="N18"/>
  <c r="N16"/>
  <c r="N14"/>
  <c r="N12"/>
  <c r="P463" i="5"/>
  <c r="Q462"/>
  <c r="P459"/>
  <c r="Q458"/>
  <c r="P455"/>
  <c r="Q454"/>
  <c r="P451"/>
  <c r="Q450"/>
  <c r="P447"/>
  <c r="Q446"/>
  <c r="P444"/>
  <c r="P442"/>
  <c r="Q439"/>
  <c r="Q435"/>
  <c r="Q431"/>
  <c r="Q427"/>
  <c r="Q423"/>
  <c r="P419"/>
  <c r="Q418"/>
  <c r="P415"/>
  <c r="Q414"/>
  <c r="P411"/>
  <c r="Q410"/>
  <c r="P407"/>
  <c r="Q406"/>
  <c r="P403"/>
  <c r="Q402"/>
  <c r="P399"/>
  <c r="Q398"/>
  <c r="P395"/>
  <c r="Q394"/>
  <c r="P391"/>
  <c r="Q390"/>
  <c r="P387"/>
  <c r="Q386"/>
  <c r="P383"/>
  <c r="Q382"/>
  <c r="P379"/>
  <c r="Q378"/>
  <c r="P375"/>
  <c r="Q374"/>
  <c r="P371"/>
  <c r="Q370"/>
  <c r="P367"/>
  <c r="Q366"/>
  <c r="P363"/>
  <c r="Q362"/>
  <c r="P359"/>
  <c r="Q358"/>
  <c r="P355"/>
  <c r="Q354"/>
  <c r="P351"/>
  <c r="Q350"/>
  <c r="P347"/>
  <c r="Q346"/>
  <c r="P343"/>
  <c r="Q342"/>
  <c r="P339"/>
  <c r="Q338"/>
  <c r="P335"/>
  <c r="Q334"/>
  <c r="P331"/>
  <c r="Q330"/>
  <c r="P327"/>
  <c r="Q326"/>
  <c r="P323"/>
  <c r="Q322"/>
  <c r="P319"/>
  <c r="Q318"/>
  <c r="P315"/>
  <c r="Q314"/>
  <c r="P311"/>
  <c r="Q310"/>
  <c r="P307"/>
  <c r="Q306"/>
  <c r="P303"/>
  <c r="Q302"/>
  <c r="P299"/>
  <c r="Q298"/>
  <c r="P295"/>
  <c r="Q294"/>
  <c r="P291"/>
  <c r="Q290"/>
  <c r="P287"/>
  <c r="Q286"/>
  <c r="P283"/>
  <c r="Q282"/>
  <c r="P279"/>
  <c r="Q278"/>
  <c r="P275"/>
  <c r="Q274"/>
  <c r="P271"/>
  <c r="Q270"/>
  <c r="P267"/>
  <c r="Q266"/>
  <c r="Q254"/>
  <c r="Q250"/>
  <c r="Q246"/>
  <c r="Q242"/>
  <c r="Q238"/>
  <c r="Q234"/>
  <c r="Q230"/>
  <c r="Q226"/>
  <c r="Q222"/>
  <c r="Q218"/>
  <c r="Q214"/>
  <c r="Q210"/>
  <c r="Q206"/>
  <c r="Q190"/>
  <c r="Q170"/>
  <c r="Q163"/>
  <c r="Q161"/>
  <c r="Q99"/>
  <c r="Q43"/>
  <c r="Q27"/>
  <c r="Q23"/>
  <c r="N5" i="9"/>
  <c r="L5" s="1"/>
  <c r="AX6" i="5"/>
  <c r="AZ6"/>
  <c r="J19" i="10" s="1"/>
  <c r="BB6" i="5"/>
  <c r="BD6"/>
  <c r="J23" i="10" s="1"/>
  <c r="G22" i="9"/>
  <c r="N10"/>
  <c r="F22"/>
  <c r="AW6" i="5"/>
  <c r="J16" i="10" s="1"/>
  <c r="AY6" i="5"/>
  <c r="BA6"/>
  <c r="J20" i="10" s="1"/>
  <c r="BC6" i="5"/>
  <c r="BE6"/>
  <c r="J24" i="10" s="1"/>
  <c r="B22" i="9"/>
  <c r="B24" s="1"/>
  <c r="B6" i="10" s="1"/>
  <c r="J17"/>
  <c r="J21"/>
  <c r="J18"/>
  <c r="J22"/>
  <c r="G6" i="5"/>
  <c r="J5" i="10" s="1"/>
  <c r="AU6" i="5"/>
  <c r="AS6"/>
  <c r="AT6"/>
  <c r="J11" i="10" s="1"/>
  <c r="S6" i="5"/>
  <c r="B14" i="10" s="1"/>
  <c r="U6" i="5"/>
  <c r="W6"/>
  <c r="B18" i="10" s="1"/>
  <c r="E6" i="5"/>
  <c r="B5" i="10" s="1"/>
  <c r="I6" i="5"/>
  <c r="K6"/>
  <c r="K5" s="1"/>
  <c r="Q16"/>
  <c r="Q15"/>
  <c r="Q14"/>
  <c r="Q13"/>
  <c r="Q12"/>
  <c r="Q11"/>
  <c r="Q10"/>
  <c r="Q9"/>
  <c r="Q8"/>
  <c r="M5"/>
  <c r="B16" i="10"/>
  <c r="P16" i="5"/>
  <c r="P15"/>
  <c r="P14"/>
  <c r="P13"/>
  <c r="P12"/>
  <c r="P11"/>
  <c r="P10"/>
  <c r="P9"/>
  <c r="P8"/>
  <c r="AP6"/>
  <c r="F28" i="10" s="1"/>
  <c r="AN6" i="5"/>
  <c r="F26" i="10" s="1"/>
  <c r="AL6" i="5"/>
  <c r="F24" i="10" s="1"/>
  <c r="AJ6" i="5"/>
  <c r="F22" i="10" s="1"/>
  <c r="AH6" i="5"/>
  <c r="F20" i="10" s="1"/>
  <c r="AE6" i="5"/>
  <c r="F12" i="10" s="1"/>
  <c r="AC6" i="5"/>
  <c r="F10" i="10" s="1"/>
  <c r="Z6" i="5"/>
  <c r="F15" i="10" s="1"/>
  <c r="AQ6" i="5"/>
  <c r="F29" i="10" s="1"/>
  <c r="AO6" i="5"/>
  <c r="F27" i="10" s="1"/>
  <c r="AM6" i="5"/>
  <c r="F25" i="10" s="1"/>
  <c r="AK6" i="5"/>
  <c r="F23" i="10" s="1"/>
  <c r="AI6" i="5"/>
  <c r="F21" i="10" s="1"/>
  <c r="AG6" i="5"/>
  <c r="F19" i="10" s="1"/>
  <c r="AD6" i="5"/>
  <c r="AA6"/>
  <c r="F16" i="10" s="1"/>
  <c r="Y6" i="5"/>
  <c r="F6"/>
  <c r="T13" i="8"/>
  <c r="T73" s="1"/>
  <c r="H5" i="9"/>
  <c r="V6" i="5"/>
  <c r="T6"/>
  <c r="J6"/>
  <c r="J5" s="1"/>
  <c r="L6"/>
  <c r="Q7"/>
  <c r="Q463"/>
  <c r="Q461"/>
  <c r="Q459"/>
  <c r="Q457"/>
  <c r="Q455"/>
  <c r="Q453"/>
  <c r="Q451"/>
  <c r="Q449"/>
  <c r="Q447"/>
  <c r="Q445"/>
  <c r="P440"/>
  <c r="P438"/>
  <c r="P436"/>
  <c r="P434"/>
  <c r="P432"/>
  <c r="P430"/>
  <c r="P428"/>
  <c r="P426"/>
  <c r="P424"/>
  <c r="P422"/>
  <c r="Q421"/>
  <c r="Q419"/>
  <c r="Q417"/>
  <c r="Q415"/>
  <c r="Q413"/>
  <c r="Q411"/>
  <c r="Q409"/>
  <c r="Q407"/>
  <c r="Q405"/>
  <c r="Q403"/>
  <c r="Q401"/>
  <c r="Q399"/>
  <c r="Q397"/>
  <c r="Q395"/>
  <c r="Q393"/>
  <c r="Q391"/>
  <c r="Q389"/>
  <c r="Q387"/>
  <c r="Q385"/>
  <c r="Q383"/>
  <c r="Q381"/>
  <c r="Q379"/>
  <c r="Q377"/>
  <c r="Q375"/>
  <c r="Q373"/>
  <c r="Q371"/>
  <c r="Q369"/>
  <c r="Q367"/>
  <c r="Q365"/>
  <c r="Q363"/>
  <c r="Q361"/>
  <c r="Q359"/>
  <c r="Q357"/>
  <c r="Q355"/>
  <c r="Q353"/>
  <c r="Q351"/>
  <c r="Q349"/>
  <c r="Q347"/>
  <c r="Q345"/>
  <c r="Q343"/>
  <c r="Q341"/>
  <c r="Q339"/>
  <c r="Q337"/>
  <c r="Q335"/>
  <c r="Q333"/>
  <c r="Q331"/>
  <c r="Q329"/>
  <c r="Q327"/>
  <c r="Q325"/>
  <c r="Q323"/>
  <c r="Q321"/>
  <c r="Q319"/>
  <c r="Q317"/>
  <c r="Q315"/>
  <c r="Q313"/>
  <c r="Q311"/>
  <c r="Q309"/>
  <c r="Q307"/>
  <c r="Q305"/>
  <c r="Q303"/>
  <c r="Q301"/>
  <c r="Q299"/>
  <c r="Q297"/>
  <c r="Q295"/>
  <c r="Q293"/>
  <c r="Q291"/>
  <c r="Q289"/>
  <c r="Q287"/>
  <c r="Q285"/>
  <c r="Q283"/>
  <c r="Q281"/>
  <c r="Q279"/>
  <c r="Q277"/>
  <c r="Q275"/>
  <c r="Q273"/>
  <c r="Q271"/>
  <c r="Q269"/>
  <c r="P265"/>
  <c r="P261"/>
  <c r="P257"/>
  <c r="P253"/>
  <c r="P249"/>
  <c r="P245"/>
  <c r="P241"/>
  <c r="P237"/>
  <c r="P233"/>
  <c r="P229"/>
  <c r="P225"/>
  <c r="P221"/>
  <c r="P217"/>
  <c r="P213"/>
  <c r="P209"/>
  <c r="P205"/>
  <c r="P201"/>
  <c r="P197"/>
  <c r="P193"/>
  <c r="P189"/>
  <c r="P185"/>
  <c r="P181"/>
  <c r="P177"/>
  <c r="P173"/>
  <c r="P169"/>
  <c r="P166"/>
  <c r="P159"/>
  <c r="P155"/>
  <c r="P151"/>
  <c r="P147"/>
  <c r="P143"/>
  <c r="P139"/>
  <c r="P135"/>
  <c r="P131"/>
  <c r="P127"/>
  <c r="P123"/>
  <c r="P119"/>
  <c r="P115"/>
  <c r="P111"/>
  <c r="P107"/>
  <c r="P103"/>
  <c r="P99"/>
  <c r="P95"/>
  <c r="P91"/>
  <c r="P87"/>
  <c r="P83"/>
  <c r="P79"/>
  <c r="P75"/>
  <c r="P71"/>
  <c r="P67"/>
  <c r="P63"/>
  <c r="P59"/>
  <c r="P55"/>
  <c r="P51"/>
  <c r="P47"/>
  <c r="P43"/>
  <c r="P39"/>
  <c r="P35"/>
  <c r="P31"/>
  <c r="P27"/>
  <c r="P23"/>
  <c r="P19"/>
  <c r="P7"/>
  <c r="P439"/>
  <c r="P437"/>
  <c r="P435"/>
  <c r="P433"/>
  <c r="P431"/>
  <c r="P429"/>
  <c r="P427"/>
  <c r="P425"/>
  <c r="P423"/>
  <c r="P263"/>
  <c r="P259"/>
  <c r="P255"/>
  <c r="P251"/>
  <c r="P247"/>
  <c r="P243"/>
  <c r="P239"/>
  <c r="P235"/>
  <c r="P231"/>
  <c r="P227"/>
  <c r="P223"/>
  <c r="P219"/>
  <c r="P215"/>
  <c r="P211"/>
  <c r="P207"/>
  <c r="P203"/>
  <c r="P199"/>
  <c r="P195"/>
  <c r="P191"/>
  <c r="P187"/>
  <c r="P183"/>
  <c r="P179"/>
  <c r="P175"/>
  <c r="P171"/>
  <c r="P167"/>
  <c r="P165"/>
  <c r="P157"/>
  <c r="P153"/>
  <c r="P149"/>
  <c r="P145"/>
  <c r="P141"/>
  <c r="P137"/>
  <c r="P133"/>
  <c r="P129"/>
  <c r="P125"/>
  <c r="P121"/>
  <c r="P117"/>
  <c r="P113"/>
  <c r="P109"/>
  <c r="P105"/>
  <c r="P101"/>
  <c r="P97"/>
  <c r="P93"/>
  <c r="P89"/>
  <c r="P85"/>
  <c r="P81"/>
  <c r="P77"/>
  <c r="P73"/>
  <c r="P69"/>
  <c r="P65"/>
  <c r="P61"/>
  <c r="P57"/>
  <c r="P53"/>
  <c r="P49"/>
  <c r="P45"/>
  <c r="P41"/>
  <c r="P37"/>
  <c r="P33"/>
  <c r="P29"/>
  <c r="P25"/>
  <c r="P21"/>
  <c r="P17"/>
  <c r="Q267"/>
  <c r="Q265"/>
  <c r="Q263"/>
  <c r="Q261"/>
  <c r="Q259"/>
  <c r="Q257"/>
  <c r="Q255"/>
  <c r="Q253"/>
  <c r="Q251"/>
  <c r="Q249"/>
  <c r="Q247"/>
  <c r="Q245"/>
  <c r="Q243"/>
  <c r="Q241"/>
  <c r="Q239"/>
  <c r="Q237"/>
  <c r="Q235"/>
  <c r="Q233"/>
  <c r="Q231"/>
  <c r="Q229"/>
  <c r="Q227"/>
  <c r="Q225"/>
  <c r="Q223"/>
  <c r="Q221"/>
  <c r="Q219"/>
  <c r="Q217"/>
  <c r="Q215"/>
  <c r="Q213"/>
  <c r="Q211"/>
  <c r="Q209"/>
  <c r="Q207"/>
  <c r="Q205"/>
  <c r="Q203"/>
  <c r="Q201"/>
  <c r="Q199"/>
  <c r="Q197"/>
  <c r="Q195"/>
  <c r="Q193"/>
  <c r="Q191"/>
  <c r="Q189"/>
  <c r="Q187"/>
  <c r="Q185"/>
  <c r="Q183"/>
  <c r="Q181"/>
  <c r="Q179"/>
  <c r="Q177"/>
  <c r="Q175"/>
  <c r="Q173"/>
  <c r="Q171"/>
  <c r="Q169"/>
  <c r="Q167"/>
  <c r="P158"/>
  <c r="P156"/>
  <c r="P154"/>
  <c r="P152"/>
  <c r="P150"/>
  <c r="P148"/>
  <c r="P146"/>
  <c r="P144"/>
  <c r="P142"/>
  <c r="P140"/>
  <c r="P138"/>
  <c r="P136"/>
  <c r="P134"/>
  <c r="P132"/>
  <c r="P130"/>
  <c r="P128"/>
  <c r="P126"/>
  <c r="P124"/>
  <c r="P122"/>
  <c r="P120"/>
  <c r="P118"/>
  <c r="P116"/>
  <c r="P114"/>
  <c r="P112"/>
  <c r="P110"/>
  <c r="P108"/>
  <c r="P106"/>
  <c r="P104"/>
  <c r="P102"/>
  <c r="P100"/>
  <c r="P98"/>
  <c r="P96"/>
  <c r="P94"/>
  <c r="P92"/>
  <c r="P90"/>
  <c r="P88"/>
  <c r="P86"/>
  <c r="P84"/>
  <c r="P82"/>
  <c r="P80"/>
  <c r="P78"/>
  <c r="P76"/>
  <c r="P74"/>
  <c r="P72"/>
  <c r="P70"/>
  <c r="P68"/>
  <c r="P66"/>
  <c r="P64"/>
  <c r="P62"/>
  <c r="P60"/>
  <c r="P58"/>
  <c r="P56"/>
  <c r="P54"/>
  <c r="P52"/>
  <c r="P50"/>
  <c r="P48"/>
  <c r="P46"/>
  <c r="P44"/>
  <c r="P42"/>
  <c r="P40"/>
  <c r="P38"/>
  <c r="P36"/>
  <c r="P34"/>
  <c r="P32"/>
  <c r="P30"/>
  <c r="P28"/>
  <c r="P26"/>
  <c r="P24"/>
  <c r="P22"/>
  <c r="P20"/>
  <c r="P18"/>
  <c r="G8" i="9"/>
  <c r="F8"/>
  <c r="C8"/>
  <c r="C22"/>
  <c r="K8"/>
  <c r="K24" s="1"/>
  <c r="J7" i="10" s="1"/>
  <c r="H6" i="9"/>
  <c r="L21"/>
  <c r="H21"/>
  <c r="D21"/>
  <c r="L19"/>
  <c r="H19"/>
  <c r="D19"/>
  <c r="L17"/>
  <c r="H17"/>
  <c r="D17"/>
  <c r="L15"/>
  <c r="H15"/>
  <c r="D15"/>
  <c r="L13"/>
  <c r="H13"/>
  <c r="D13"/>
  <c r="L11"/>
  <c r="H11"/>
  <c r="D11"/>
  <c r="L7"/>
  <c r="L20"/>
  <c r="L18"/>
  <c r="L16"/>
  <c r="L14"/>
  <c r="L12"/>
  <c r="L10"/>
  <c r="D7"/>
  <c r="D20"/>
  <c r="D18"/>
  <c r="D16"/>
  <c r="D14"/>
  <c r="D12"/>
  <c r="D10"/>
  <c r="H7"/>
  <c r="H20"/>
  <c r="H18"/>
  <c r="H16"/>
  <c r="H14"/>
  <c r="H12"/>
  <c r="H10"/>
  <c r="D6"/>
  <c r="L6"/>
  <c r="J22"/>
  <c r="J24" s="1"/>
  <c r="J6" i="10" s="1"/>
  <c r="G11" i="8"/>
  <c r="K73"/>
  <c r="P73"/>
  <c r="E73"/>
  <c r="Q9"/>
  <c r="H10"/>
  <c r="L10"/>
  <c r="Q7"/>
  <c r="Q8"/>
  <c r="R71"/>
  <c r="R70"/>
  <c r="R69"/>
  <c r="R68"/>
  <c r="R67"/>
  <c r="R66"/>
  <c r="R65"/>
  <c r="R64"/>
  <c r="R63"/>
  <c r="R62"/>
  <c r="R61"/>
  <c r="R60"/>
  <c r="R59"/>
  <c r="R58"/>
  <c r="R57"/>
  <c r="R56"/>
  <c r="R55"/>
  <c r="R54"/>
  <c r="R53"/>
  <c r="R52"/>
  <c r="R51"/>
  <c r="R50"/>
  <c r="R49"/>
  <c r="R48"/>
  <c r="R47"/>
  <c r="R46"/>
  <c r="R45"/>
  <c r="R44"/>
  <c r="R43"/>
  <c r="R42"/>
  <c r="R41"/>
  <c r="R40"/>
  <c r="R39"/>
  <c r="R38"/>
  <c r="R37"/>
  <c r="R36"/>
  <c r="R35"/>
  <c r="R34"/>
  <c r="R33"/>
  <c r="R32"/>
  <c r="R31"/>
  <c r="R30"/>
  <c r="R29"/>
  <c r="R28"/>
  <c r="R27"/>
  <c r="R26"/>
  <c r="R25"/>
  <c r="R24"/>
  <c r="R23"/>
  <c r="R22"/>
  <c r="R21"/>
  <c r="R20"/>
  <c r="R19"/>
  <c r="R18"/>
  <c r="R17"/>
  <c r="R16"/>
  <c r="R15"/>
  <c r="R14"/>
  <c r="R13"/>
  <c r="R12"/>
  <c r="R11"/>
  <c r="R10"/>
  <c r="R9"/>
  <c r="J73"/>
  <c r="O73"/>
  <c r="G12"/>
  <c r="M27"/>
  <c r="R7"/>
  <c r="R8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F73"/>
  <c r="M70"/>
  <c r="M68"/>
  <c r="M66"/>
  <c r="M64"/>
  <c r="M62"/>
  <c r="M60"/>
  <c r="M58"/>
  <c r="M56"/>
  <c r="M54"/>
  <c r="M52"/>
  <c r="M50"/>
  <c r="M48"/>
  <c r="M46"/>
  <c r="M44"/>
  <c r="M42"/>
  <c r="M40"/>
  <c r="M38"/>
  <c r="M36"/>
  <c r="M34"/>
  <c r="M32"/>
  <c r="M30"/>
  <c r="M28"/>
  <c r="M26"/>
  <c r="M9"/>
  <c r="M71"/>
  <c r="M69"/>
  <c r="M67"/>
  <c r="M65"/>
  <c r="M63"/>
  <c r="M61"/>
  <c r="M59"/>
  <c r="M57"/>
  <c r="M55"/>
  <c r="M53"/>
  <c r="M51"/>
  <c r="M49"/>
  <c r="M47"/>
  <c r="M45"/>
  <c r="M43"/>
  <c r="M41"/>
  <c r="M39"/>
  <c r="M37"/>
  <c r="M35"/>
  <c r="M33"/>
  <c r="M31"/>
  <c r="M29"/>
  <c r="L25"/>
  <c r="L23"/>
  <c r="L21"/>
  <c r="L19"/>
  <c r="L17"/>
  <c r="L15"/>
  <c r="L13"/>
  <c r="L11"/>
  <c r="L9"/>
  <c r="L8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4"/>
  <c r="L22"/>
  <c r="L20"/>
  <c r="L18"/>
  <c r="L16"/>
  <c r="L14"/>
  <c r="L12"/>
  <c r="M7"/>
  <c r="M8"/>
  <c r="M25"/>
  <c r="M24"/>
  <c r="M23"/>
  <c r="M22"/>
  <c r="M21"/>
  <c r="M20"/>
  <c r="M19"/>
  <c r="M18"/>
  <c r="M17"/>
  <c r="M16"/>
  <c r="M15"/>
  <c r="M14"/>
  <c r="M13"/>
  <c r="M12"/>
  <c r="M11"/>
  <c r="M10"/>
  <c r="H7"/>
  <c r="G10"/>
  <c r="G71"/>
  <c r="G69"/>
  <c r="G67"/>
  <c r="G65"/>
  <c r="G63"/>
  <c r="G61"/>
  <c r="G59"/>
  <c r="G57"/>
  <c r="G55"/>
  <c r="G53"/>
  <c r="G51"/>
  <c r="G49"/>
  <c r="G47"/>
  <c r="G45"/>
  <c r="G43"/>
  <c r="G41"/>
  <c r="G39"/>
  <c r="G37"/>
  <c r="G35"/>
  <c r="G33"/>
  <c r="G31"/>
  <c r="G29"/>
  <c r="G27"/>
  <c r="G25"/>
  <c r="G23"/>
  <c r="G21"/>
  <c r="G19"/>
  <c r="G17"/>
  <c r="G15"/>
  <c r="G13"/>
  <c r="H71"/>
  <c r="H69"/>
  <c r="H67"/>
  <c r="H65"/>
  <c r="H63"/>
  <c r="H61"/>
  <c r="H59"/>
  <c r="H57"/>
  <c r="H55"/>
  <c r="H53"/>
  <c r="H51"/>
  <c r="H49"/>
  <c r="H47"/>
  <c r="H45"/>
  <c r="H43"/>
  <c r="H41"/>
  <c r="H39"/>
  <c r="H37"/>
  <c r="H35"/>
  <c r="H33"/>
  <c r="H31"/>
  <c r="H29"/>
  <c r="H27"/>
  <c r="H25"/>
  <c r="H23"/>
  <c r="H21"/>
  <c r="H19"/>
  <c r="H17"/>
  <c r="H15"/>
  <c r="H13"/>
  <c r="H11"/>
  <c r="H9"/>
  <c r="G7"/>
  <c r="G8"/>
  <c r="G9"/>
  <c r="G70"/>
  <c r="G68"/>
  <c r="G66"/>
  <c r="G64"/>
  <c r="G62"/>
  <c r="G60"/>
  <c r="G58"/>
  <c r="G56"/>
  <c r="G54"/>
  <c r="G52"/>
  <c r="G50"/>
  <c r="G48"/>
  <c r="G46"/>
  <c r="G44"/>
  <c r="G42"/>
  <c r="G40"/>
  <c r="G38"/>
  <c r="G36"/>
  <c r="G34"/>
  <c r="G32"/>
  <c r="G30"/>
  <c r="G28"/>
  <c r="G26"/>
  <c r="G24"/>
  <c r="G22"/>
  <c r="G20"/>
  <c r="G18"/>
  <c r="G16"/>
  <c r="G14"/>
  <c r="H8"/>
  <c r="H70"/>
  <c r="H68"/>
  <c r="H66"/>
  <c r="H64"/>
  <c r="H62"/>
  <c r="H60"/>
  <c r="H58"/>
  <c r="H56"/>
  <c r="H54"/>
  <c r="H52"/>
  <c r="H50"/>
  <c r="H48"/>
  <c r="H46"/>
  <c r="H44"/>
  <c r="H42"/>
  <c r="H40"/>
  <c r="H38"/>
  <c r="H36"/>
  <c r="H34"/>
  <c r="H32"/>
  <c r="H30"/>
  <c r="H28"/>
  <c r="H26"/>
  <c r="H24"/>
  <c r="H22"/>
  <c r="H20"/>
  <c r="H18"/>
  <c r="H16"/>
  <c r="H14"/>
  <c r="H12"/>
  <c r="C24" i="9" l="1"/>
  <c r="B7" i="10" s="1"/>
  <c r="AS5" i="5"/>
  <c r="K10" i="10" s="1"/>
  <c r="BC5" i="5"/>
  <c r="K22" i="10" s="1"/>
  <c r="AY5" i="5"/>
  <c r="K18" i="10" s="1"/>
  <c r="N22" i="9"/>
  <c r="L22" s="1"/>
  <c r="BB5" i="5"/>
  <c r="K21" i="10" s="1"/>
  <c r="AX5" i="5"/>
  <c r="K17" i="10" s="1"/>
  <c r="F24" i="9"/>
  <c r="AU5" i="5"/>
  <c r="K12" i="10" s="1"/>
  <c r="J12"/>
  <c r="H22" i="9"/>
  <c r="G24"/>
  <c r="F7" i="10" s="1"/>
  <c r="D5" i="9"/>
  <c r="BD5" i="5"/>
  <c r="K23" i="10" s="1"/>
  <c r="AZ5" i="5"/>
  <c r="K19" i="10" s="1"/>
  <c r="BA5" i="5"/>
  <c r="K20" i="10" s="1"/>
  <c r="AW5" i="5"/>
  <c r="K16" i="10" s="1"/>
  <c r="J10"/>
  <c r="BE5" i="5"/>
  <c r="K24" i="10" s="1"/>
  <c r="AT5" i="5"/>
  <c r="K11" i="10" s="1"/>
  <c r="L5" i="5"/>
  <c r="Y5"/>
  <c r="G14" i="10" s="1"/>
  <c r="F14"/>
  <c r="AD5" i="5"/>
  <c r="G11" i="10" s="1"/>
  <c r="F11"/>
  <c r="F6"/>
  <c r="C5" i="5"/>
  <c r="G5" s="1"/>
  <c r="F5" i="10"/>
  <c r="B15"/>
  <c r="T5" i="5"/>
  <c r="C15" i="10" s="1"/>
  <c r="W5" i="5"/>
  <c r="C18" i="10" s="1"/>
  <c r="N5" i="5"/>
  <c r="B17" i="10"/>
  <c r="V5" i="5"/>
  <c r="C17" i="10" s="1"/>
  <c r="P5" i="5"/>
  <c r="I5"/>
  <c r="S5"/>
  <c r="C14" i="10" s="1"/>
  <c r="Q5" i="5"/>
  <c r="U5"/>
  <c r="C16" i="10" s="1"/>
  <c r="AI5" i="5"/>
  <c r="G21" i="10" s="1"/>
  <c r="AM5" i="5"/>
  <c r="G25" i="10" s="1"/>
  <c r="AQ5" i="5"/>
  <c r="G29" i="10" s="1"/>
  <c r="AC5" i="5"/>
  <c r="G10" i="10" s="1"/>
  <c r="AH5" i="5"/>
  <c r="G20" i="10" s="1"/>
  <c r="AL5" i="5"/>
  <c r="G24" i="10" s="1"/>
  <c r="AP5" i="5"/>
  <c r="G28" i="10" s="1"/>
  <c r="Z5" i="5"/>
  <c r="G15" i="10" s="1"/>
  <c r="AG5" i="5"/>
  <c r="G19" i="10" s="1"/>
  <c r="AK5" i="5"/>
  <c r="G23" i="10" s="1"/>
  <c r="AO5" i="5"/>
  <c r="G27" i="10" s="1"/>
  <c r="AE5" i="5"/>
  <c r="G12" i="10" s="1"/>
  <c r="AJ5" i="5"/>
  <c r="G22" i="10" s="1"/>
  <c r="AN5" i="5"/>
  <c r="G26" i="10" s="1"/>
  <c r="AA5" i="5"/>
  <c r="G16" i="10" s="1"/>
  <c r="E5" i="5"/>
  <c r="N8" i="9"/>
  <c r="L8" s="1"/>
  <c r="P6" i="5"/>
  <c r="B10" i="10" s="1"/>
  <c r="Q6" i="5"/>
  <c r="B11" i="10" s="1"/>
  <c r="D22" i="9"/>
  <c r="D8"/>
  <c r="U9" i="8"/>
  <c r="U11"/>
  <c r="U13"/>
  <c r="U15"/>
  <c r="U17"/>
  <c r="U19"/>
  <c r="U21"/>
  <c r="U23"/>
  <c r="U25"/>
  <c r="U27"/>
  <c r="U29"/>
  <c r="U31"/>
  <c r="U33"/>
  <c r="U35"/>
  <c r="U37"/>
  <c r="U39"/>
  <c r="U41"/>
  <c r="U43"/>
  <c r="U45"/>
  <c r="U47"/>
  <c r="U49"/>
  <c r="U51"/>
  <c r="U53"/>
  <c r="U55"/>
  <c r="U57"/>
  <c r="U59"/>
  <c r="U61"/>
  <c r="U63"/>
  <c r="U65"/>
  <c r="U67"/>
  <c r="U69"/>
  <c r="U71"/>
  <c r="U7"/>
  <c r="U10"/>
  <c r="U12"/>
  <c r="U14"/>
  <c r="U16"/>
  <c r="U18"/>
  <c r="U20"/>
  <c r="U22"/>
  <c r="U24"/>
  <c r="U26"/>
  <c r="U28"/>
  <c r="U30"/>
  <c r="U32"/>
  <c r="U34"/>
  <c r="U36"/>
  <c r="U38"/>
  <c r="U40"/>
  <c r="U42"/>
  <c r="U44"/>
  <c r="U46"/>
  <c r="U48"/>
  <c r="U50"/>
  <c r="U52"/>
  <c r="U54"/>
  <c r="U56"/>
  <c r="U58"/>
  <c r="U60"/>
  <c r="U62"/>
  <c r="U64"/>
  <c r="U66"/>
  <c r="U68"/>
  <c r="U70"/>
  <c r="U8"/>
  <c r="F74"/>
  <c r="F5" i="5" l="1"/>
  <c r="H8" i="9"/>
  <c r="N24"/>
  <c r="K74" i="8"/>
  <c r="P74"/>
  <c r="D24" i="9" l="1"/>
  <c r="B8" i="10" s="1"/>
  <c r="H24" i="9"/>
  <c r="F8" i="10" s="1"/>
  <c r="L24" i="9"/>
  <c r="J8" i="10" s="1"/>
</calcChain>
</file>

<file path=xl/sharedStrings.xml><?xml version="1.0" encoding="utf-8"?>
<sst xmlns="http://schemas.openxmlformats.org/spreadsheetml/2006/main" count="2957" uniqueCount="212">
  <si>
    <t>Week</t>
  </si>
  <si>
    <t>Datum</t>
  </si>
  <si>
    <t>HF</t>
  </si>
  <si>
    <t>Gew.</t>
  </si>
  <si>
    <t>Discipline</t>
  </si>
  <si>
    <t>Plaats</t>
  </si>
  <si>
    <t>DST</t>
  </si>
  <si>
    <t>TM</t>
  </si>
  <si>
    <t>AVS</t>
  </si>
  <si>
    <t>Power</t>
  </si>
  <si>
    <t>Opmerkingen</t>
  </si>
  <si>
    <t>Vr</t>
  </si>
  <si>
    <t>Za</t>
  </si>
  <si>
    <t>Zo</t>
  </si>
  <si>
    <t>Ma</t>
  </si>
  <si>
    <t>Di</t>
  </si>
  <si>
    <t>Wo</t>
  </si>
  <si>
    <t>Do</t>
  </si>
  <si>
    <t>Training</t>
  </si>
  <si>
    <t>Inhoud</t>
  </si>
  <si>
    <t>Gevoel</t>
  </si>
  <si>
    <t>2010/40</t>
  </si>
  <si>
    <t>2010/41</t>
  </si>
  <si>
    <t>2010/42</t>
  </si>
  <si>
    <t>2010/43</t>
  </si>
  <si>
    <t>2010/44</t>
  </si>
  <si>
    <t>2010/45</t>
  </si>
  <si>
    <t>2010/46</t>
  </si>
  <si>
    <t>2010/47</t>
  </si>
  <si>
    <t>2010/48</t>
  </si>
  <si>
    <t>2010/49</t>
  </si>
  <si>
    <t>2010/50</t>
  </si>
  <si>
    <t>2010/51</t>
  </si>
  <si>
    <t>2010/52</t>
  </si>
  <si>
    <t>2011/1</t>
  </si>
  <si>
    <t>2011/2</t>
  </si>
  <si>
    <t>2011/3</t>
  </si>
  <si>
    <t>2011/4</t>
  </si>
  <si>
    <t>2011/5</t>
  </si>
  <si>
    <t>2011/6</t>
  </si>
  <si>
    <t>2011/7</t>
  </si>
  <si>
    <t>2011/8</t>
  </si>
  <si>
    <t>2011/9</t>
  </si>
  <si>
    <t>2011/10</t>
  </si>
  <si>
    <t>2011/11</t>
  </si>
  <si>
    <t>2011/12</t>
  </si>
  <si>
    <t>2011/13</t>
  </si>
  <si>
    <t>2011/14</t>
  </si>
  <si>
    <t>2011/15</t>
  </si>
  <si>
    <t>2011/16</t>
  </si>
  <si>
    <t>2011/17</t>
  </si>
  <si>
    <t>2011/18</t>
  </si>
  <si>
    <t>2011/19</t>
  </si>
  <si>
    <t>2011/20</t>
  </si>
  <si>
    <t>2011/21</t>
  </si>
  <si>
    <t>2011/22</t>
  </si>
  <si>
    <t>2011/23</t>
  </si>
  <si>
    <t>2011/24</t>
  </si>
  <si>
    <t>2011/25</t>
  </si>
  <si>
    <t>2011/26</t>
  </si>
  <si>
    <t>2011/27</t>
  </si>
  <si>
    <t>2011/28</t>
  </si>
  <si>
    <t>2011/29</t>
  </si>
  <si>
    <t>2011/30</t>
  </si>
  <si>
    <t>2011/31</t>
  </si>
  <si>
    <t>2011/32</t>
  </si>
  <si>
    <t>2011/33</t>
  </si>
  <si>
    <t>2011/34</t>
  </si>
  <si>
    <t>2011/35</t>
  </si>
  <si>
    <t>2011/36</t>
  </si>
  <si>
    <t>2011/37</t>
  </si>
  <si>
    <t>2011/38</t>
  </si>
  <si>
    <t>2011/39</t>
  </si>
  <si>
    <t>2011/40</t>
  </si>
  <si>
    <t>2011/41</t>
  </si>
  <si>
    <t>2011/42</t>
  </si>
  <si>
    <t>2011/43</t>
  </si>
  <si>
    <t>2011/44</t>
  </si>
  <si>
    <t>2011/45</t>
  </si>
  <si>
    <t>2011/46</t>
  </si>
  <si>
    <t>2011/47</t>
  </si>
  <si>
    <t>2011/48</t>
  </si>
  <si>
    <t>2011/49</t>
  </si>
  <si>
    <t>2011/50</t>
  </si>
  <si>
    <t>2011/51</t>
  </si>
  <si>
    <t>2011/52</t>
  </si>
  <si>
    <t>Parcours</t>
  </si>
  <si>
    <t>Fiets</t>
  </si>
  <si>
    <t>Tempo</t>
  </si>
  <si>
    <t>Fietsen</t>
  </si>
  <si>
    <t>Lopen</t>
  </si>
  <si>
    <t>2011/01</t>
  </si>
  <si>
    <t>2011/02</t>
  </si>
  <si>
    <t>2011/03</t>
  </si>
  <si>
    <t>2011/04</t>
  </si>
  <si>
    <t>2011/05</t>
  </si>
  <si>
    <t>2011/06</t>
  </si>
  <si>
    <t>2011/07</t>
  </si>
  <si>
    <t>2011/08</t>
  </si>
  <si>
    <t>2011/09</t>
  </si>
  <si>
    <t>Totaal</t>
  </si>
  <si>
    <t>Zwemmen</t>
  </si>
  <si>
    <t>Weektotaal</t>
  </si>
  <si>
    <t>Oktober</t>
  </si>
  <si>
    <t>November</t>
  </si>
  <si>
    <t>December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</si>
  <si>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</si>
  <si>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</si>
  <si>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</si>
  <si>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</si>
  <si>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</si>
  <si>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</si>
  <si>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</si>
  <si>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</si>
  <si>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</si>
  <si>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%</t>
  </si>
  <si>
    <t>Totaal Q4 2010</t>
  </si>
  <si>
    <t>Totaal 2011</t>
  </si>
  <si>
    <t>Wegwielrennen</t>
  </si>
  <si>
    <t>Mountainbike</t>
  </si>
  <si>
    <t>Tijdrit</t>
  </si>
  <si>
    <t>Stratenloop</t>
  </si>
  <si>
    <t>Veldcross</t>
  </si>
  <si>
    <t>Duatlon</t>
  </si>
  <si>
    <t>Triatlon</t>
  </si>
  <si>
    <t>Winterduatlon</t>
  </si>
  <si>
    <t>Zwembad Aalst</t>
  </si>
  <si>
    <t>Zwembad Brussel</t>
  </si>
  <si>
    <t>Zwembad Wachtebeke</t>
  </si>
  <si>
    <t>Zwembad Ander</t>
  </si>
  <si>
    <t>Open Water Nieuwdonk</t>
  </si>
  <si>
    <t>Open Water Ander</t>
  </si>
  <si>
    <t>Techniek</t>
  </si>
  <si>
    <t>Snelheid</t>
  </si>
  <si>
    <t>Extensieve uithouding</t>
  </si>
  <si>
    <t>Intensieve uithouding</t>
  </si>
  <si>
    <t>Wedstrijd</t>
  </si>
  <si>
    <t>Herstel</t>
  </si>
  <si>
    <t>LSD</t>
  </si>
  <si>
    <t>Interval/Blokken</t>
  </si>
  <si>
    <t>VO2max</t>
  </si>
  <si>
    <t>Souplesse</t>
  </si>
  <si>
    <t>Krachtuithouding</t>
  </si>
  <si>
    <t>Explosieve kracht</t>
  </si>
  <si>
    <t>Wegfiets</t>
  </si>
  <si>
    <t>Tijdritfiets</t>
  </si>
  <si>
    <t>Weg</t>
  </si>
  <si>
    <t>Rollen</t>
  </si>
  <si>
    <t>Veld</t>
  </si>
  <si>
    <t>Extensieve duur</t>
  </si>
  <si>
    <t>Tempoloop</t>
  </si>
  <si>
    <t>Wisselloop</t>
  </si>
  <si>
    <t>Blokloop</t>
  </si>
  <si>
    <t>Versnellingen</t>
  </si>
  <si>
    <t>Fartlek</t>
  </si>
  <si>
    <t>Krachttraining</t>
  </si>
  <si>
    <t>Piste</t>
  </si>
  <si>
    <t xml:space="preserve">HF </t>
  </si>
  <si>
    <t>Zwembad</t>
  </si>
  <si>
    <t>Open Water</t>
  </si>
  <si>
    <t>#Trainingen:</t>
  </si>
  <si>
    <t>Totaal 2010/2011</t>
  </si>
  <si>
    <t>Interval</t>
  </si>
  <si>
    <t>Totalen / Verdeling per maand</t>
  </si>
  <si>
    <t>Algemene gegevens / (Wedstrijd)planning</t>
  </si>
  <si>
    <t>Trainingsgegevens Zwemmen</t>
  </si>
  <si>
    <t>Trainingsgegevens Fietsen</t>
  </si>
  <si>
    <t>Trainingsgegevens Lopen</t>
  </si>
  <si>
    <t>Weektotalen</t>
  </si>
  <si>
    <t>Totalen / Verdeling per jaar</t>
  </si>
  <si>
    <t>Totale afstand:</t>
  </si>
  <si>
    <t>Totale tijd:</t>
  </si>
  <si>
    <t>Aantal trainingen:</t>
  </si>
  <si>
    <t>Trainingen open water:</t>
  </si>
  <si>
    <t>Trainingen zwembad:</t>
  </si>
  <si>
    <t>Intensieve uithouding:</t>
  </si>
  <si>
    <t>Techniek:</t>
  </si>
  <si>
    <t>Extensieve uithouding:</t>
  </si>
  <si>
    <t>Snelheid:</t>
  </si>
  <si>
    <t>Wedstrijd:</t>
  </si>
  <si>
    <t>% van de totale trainingstijd:</t>
  </si>
  <si>
    <t>Weg:</t>
  </si>
  <si>
    <t>Rollen:</t>
  </si>
  <si>
    <t>Veld:</t>
  </si>
  <si>
    <t>Wegfiets:</t>
  </si>
  <si>
    <t>Tijdritfiets:</t>
  </si>
  <si>
    <t>Mountainbike:</t>
  </si>
  <si>
    <t>Herstel:</t>
  </si>
  <si>
    <t>Long Slow Distance:</t>
  </si>
  <si>
    <t>Extensieve duur:</t>
  </si>
  <si>
    <t>Intensieve duur:</t>
  </si>
  <si>
    <t>Interval/Blokken:</t>
  </si>
  <si>
    <t>VO2max:</t>
  </si>
  <si>
    <t>Souplesse:</t>
  </si>
  <si>
    <t>Krachtuithouding:</t>
  </si>
  <si>
    <t>Explosieve kracht:</t>
  </si>
  <si>
    <t>Piste:</t>
  </si>
  <si>
    <t>Tempoloop:</t>
  </si>
  <si>
    <t>Wisselloop:</t>
  </si>
  <si>
    <t>Blokloop:</t>
  </si>
  <si>
    <t>Versnellingen:</t>
  </si>
  <si>
    <t>Fartlek:</t>
  </si>
  <si>
    <t>Krachttraining:</t>
  </si>
  <si>
    <t>Trainingsvormen</t>
  </si>
  <si>
    <t>Oktober 2010 tot nu</t>
  </si>
  <si>
    <t>Overzicht per discipline</t>
  </si>
  <si>
    <r>
      <t xml:space="preserve">RPM
</t>
    </r>
    <r>
      <rPr>
        <b/>
        <sz val="8"/>
        <color theme="1"/>
        <rFont val="Calibri"/>
        <family val="2"/>
        <scheme val="minor"/>
      </rPr>
      <t>(trappen)</t>
    </r>
  </si>
  <si>
    <t>P/HF
ratio</t>
  </si>
  <si>
    <t>TSS</t>
  </si>
  <si>
    <r>
      <t>T</t>
    </r>
    <r>
      <rPr>
        <b/>
        <vertAlign val="subscript"/>
        <sz val="11"/>
        <color theme="1"/>
        <rFont val="Calibri"/>
        <family val="2"/>
        <scheme val="minor"/>
      </rPr>
      <t>int</t>
    </r>
  </si>
  <si>
    <r>
      <t>P</t>
    </r>
    <r>
      <rPr>
        <b/>
        <vertAlign val="subscript"/>
        <sz val="11"/>
        <color theme="1"/>
        <rFont val="Calibri"/>
        <family val="2"/>
        <scheme val="minor"/>
      </rPr>
      <t>norm</t>
    </r>
  </si>
  <si>
    <t>Energie</t>
  </si>
</sst>
</file>

<file path=xl/styles.xml><?xml version="1.0" encoding="utf-8"?>
<styleSheet xmlns="http://schemas.openxmlformats.org/spreadsheetml/2006/main">
  <numFmts count="11">
    <numFmt numFmtId="164" formatCode="0.0"/>
    <numFmt numFmtId="165" formatCode="h:mm:ss;@"/>
    <numFmt numFmtId="166" formatCode="mm:ss&quot;/100m&quot;"/>
    <numFmt numFmtId="167" formatCode="0.00&quot; km/u&quot;"/>
    <numFmt numFmtId="168" formatCode="mm:ss&quot;/km&quot;"/>
    <numFmt numFmtId="169" formatCode="[$-F400]h:mm:ss\ AM/PM"/>
    <numFmt numFmtId="170" formatCode="0.00&quot; km&quot;"/>
    <numFmt numFmtId="171" formatCode="&quot;(&quot;0%&quot;)&quot;"/>
    <numFmt numFmtId="172" formatCode="#,##0.00&quot; km&quot;"/>
    <numFmt numFmtId="173" formatCode="0.000&quot; km&quot;"/>
    <numFmt numFmtId="179" formatCode="0.000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2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14" fontId="0" fillId="3" borderId="0" xfId="0" applyNumberFormat="1" applyFill="1" applyAlignment="1">
      <alignment horizontal="center"/>
    </xf>
    <xf numFmtId="0" fontId="1" fillId="0" borderId="0" xfId="0" applyFont="1" applyAlignment="1">
      <alignment horizontal="center"/>
    </xf>
    <xf numFmtId="0" fontId="1" fillId="5" borderId="1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1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6" fontId="0" fillId="2" borderId="1" xfId="0" applyNumberFormat="1" applyFill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67" fontId="0" fillId="2" borderId="1" xfId="0" applyNumberFormat="1" applyFill="1" applyBorder="1" applyAlignment="1">
      <alignment horizontal="center" vertical="center"/>
    </xf>
    <xf numFmtId="168" fontId="0" fillId="0" borderId="1" xfId="0" applyNumberFormat="1" applyBorder="1" applyAlignment="1">
      <alignment horizontal="center" vertical="center"/>
    </xf>
    <xf numFmtId="21" fontId="0" fillId="2" borderId="1" xfId="0" applyNumberFormat="1" applyFill="1" applyBorder="1" applyAlignment="1">
      <alignment horizontal="center" vertical="center"/>
    </xf>
    <xf numFmtId="168" fontId="0" fillId="2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165" fontId="0" fillId="4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169" fontId="2" fillId="2" borderId="1" xfId="0" applyNumberFormat="1" applyFont="1" applyFill="1" applyBorder="1" applyAlignment="1">
      <alignment horizontal="center"/>
    </xf>
    <xf numFmtId="9" fontId="1" fillId="0" borderId="0" xfId="0" applyNumberFormat="1" applyFont="1" applyAlignment="1">
      <alignment horizontal="center"/>
    </xf>
    <xf numFmtId="0" fontId="0" fillId="0" borderId="1" xfId="0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65" fontId="0" fillId="0" borderId="5" xfId="0" applyNumberFormat="1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10" fontId="0" fillId="0" borderId="8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165" fontId="0" fillId="0" borderId="2" xfId="0" applyNumberFormat="1" applyBorder="1" applyAlignment="1">
      <alignment horizontal="center" vertical="center"/>
    </xf>
    <xf numFmtId="10" fontId="0" fillId="0" borderId="13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69" fontId="0" fillId="0" borderId="2" xfId="0" applyNumberFormat="1" applyBorder="1" applyAlignment="1">
      <alignment horizontal="center" vertical="center"/>
    </xf>
    <xf numFmtId="0" fontId="0" fillId="0" borderId="14" xfId="0" applyBorder="1" applyAlignment="1">
      <alignment vertical="center" wrapText="1"/>
    </xf>
    <xf numFmtId="165" fontId="2" fillId="2" borderId="16" xfId="0" applyNumberFormat="1" applyFont="1" applyFill="1" applyBorder="1" applyAlignment="1">
      <alignment horizontal="center" vertical="center"/>
    </xf>
    <xf numFmtId="9" fontId="2" fillId="2" borderId="17" xfId="0" applyNumberFormat="1" applyFont="1" applyFill="1" applyBorder="1" applyAlignment="1">
      <alignment horizontal="center" vertical="center"/>
    </xf>
    <xf numFmtId="2" fontId="2" fillId="2" borderId="15" xfId="0" applyNumberFormat="1" applyFont="1" applyFill="1" applyBorder="1" applyAlignment="1">
      <alignment horizontal="center" vertical="center"/>
    </xf>
    <xf numFmtId="169" fontId="2" fillId="2" borderId="16" xfId="0" applyNumberFormat="1" applyFont="1" applyFill="1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2" fillId="2" borderId="23" xfId="0" applyNumberFormat="1" applyFont="1" applyFill="1" applyBorder="1" applyAlignment="1">
      <alignment horizontal="center" vertical="center"/>
    </xf>
    <xf numFmtId="0" fontId="0" fillId="0" borderId="18" xfId="0" applyBorder="1"/>
    <xf numFmtId="0" fontId="0" fillId="0" borderId="20" xfId="0" applyBorder="1"/>
    <xf numFmtId="0" fontId="0" fillId="0" borderId="19" xfId="0" applyBorder="1"/>
    <xf numFmtId="0" fontId="2" fillId="2" borderId="3" xfId="0" applyFont="1" applyFill="1" applyBorder="1"/>
    <xf numFmtId="0" fontId="1" fillId="5" borderId="3" xfId="0" applyFont="1" applyFill="1" applyBorder="1" applyAlignment="1">
      <alignment horizontal="center"/>
    </xf>
    <xf numFmtId="0" fontId="1" fillId="5" borderId="24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14" fontId="0" fillId="2" borderId="1" xfId="0" applyNumberForma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27" xfId="0" applyBorder="1"/>
    <xf numFmtId="0" fontId="2" fillId="0" borderId="27" xfId="0" applyFont="1" applyBorder="1"/>
    <xf numFmtId="0" fontId="1" fillId="5" borderId="28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textRotation="90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Fill="1" applyBorder="1"/>
    <xf numFmtId="0" fontId="2" fillId="5" borderId="1" xfId="0" applyFont="1" applyFill="1" applyBorder="1" applyAlignment="1">
      <alignment horizontal="center"/>
    </xf>
    <xf numFmtId="165" fontId="0" fillId="0" borderId="1" xfId="0" applyNumberFormat="1" applyBorder="1"/>
    <xf numFmtId="165" fontId="0" fillId="2" borderId="1" xfId="0" applyNumberFormat="1" applyFill="1" applyBorder="1"/>
    <xf numFmtId="165" fontId="2" fillId="5" borderId="1" xfId="0" applyNumberFormat="1" applyFont="1" applyFill="1" applyBorder="1" applyAlignment="1">
      <alignment horizontal="center"/>
    </xf>
    <xf numFmtId="0" fontId="2" fillId="5" borderId="32" xfId="0" applyFont="1" applyFill="1" applyBorder="1" applyAlignment="1">
      <alignment horizontal="center"/>
    </xf>
    <xf numFmtId="0" fontId="0" fillId="0" borderId="35" xfId="0" applyBorder="1" applyAlignment="1">
      <alignment horizontal="center" textRotation="90"/>
    </xf>
    <xf numFmtId="0" fontId="0" fillId="0" borderId="30" xfId="0" applyBorder="1" applyAlignment="1">
      <alignment horizontal="center" textRotation="90"/>
    </xf>
    <xf numFmtId="0" fontId="0" fillId="0" borderId="7" xfId="0" applyBorder="1" applyAlignment="1">
      <alignment horizontal="center"/>
    </xf>
    <xf numFmtId="165" fontId="0" fillId="0" borderId="8" xfId="0" applyNumberFormat="1" applyBorder="1"/>
    <xf numFmtId="0" fontId="0" fillId="2" borderId="7" xfId="0" applyFill="1" applyBorder="1" applyAlignment="1">
      <alignment horizontal="center"/>
    </xf>
    <xf numFmtId="165" fontId="0" fillId="2" borderId="8" xfId="0" applyNumberFormat="1" applyFill="1" applyBorder="1"/>
    <xf numFmtId="0" fontId="0" fillId="2" borderId="39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165" fontId="0" fillId="2" borderId="40" xfId="0" applyNumberFormat="1" applyFill="1" applyBorder="1"/>
    <xf numFmtId="165" fontId="0" fillId="2" borderId="41" xfId="0" applyNumberFormat="1" applyFill="1" applyBorder="1"/>
    <xf numFmtId="0" fontId="0" fillId="7" borderId="35" xfId="0" applyFill="1" applyBorder="1" applyAlignment="1">
      <alignment horizontal="center" textRotation="90"/>
    </xf>
    <xf numFmtId="0" fontId="0" fillId="7" borderId="0" xfId="0" applyFill="1" applyBorder="1"/>
    <xf numFmtId="0" fontId="0" fillId="7" borderId="35" xfId="0" applyFill="1" applyBorder="1"/>
    <xf numFmtId="0" fontId="0" fillId="7" borderId="0" xfId="0" applyFill="1" applyAlignment="1">
      <alignment horizontal="center" textRotation="90"/>
    </xf>
    <xf numFmtId="0" fontId="0" fillId="7" borderId="0" xfId="0" applyFill="1"/>
    <xf numFmtId="0" fontId="0" fillId="0" borderId="0" xfId="0" applyBorder="1" applyAlignment="1">
      <alignment horizontal="center" textRotation="90"/>
    </xf>
    <xf numFmtId="0" fontId="0" fillId="7" borderId="0" xfId="0" applyFill="1" applyBorder="1" applyAlignment="1">
      <alignment horizontal="center" textRotation="90"/>
    </xf>
    <xf numFmtId="9" fontId="0" fillId="0" borderId="0" xfId="0" applyNumberFormat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7" borderId="1" xfId="0" applyFill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7" borderId="1" xfId="0" applyFill="1" applyBorder="1" applyAlignment="1">
      <alignment horizontal="center" textRotation="90"/>
    </xf>
    <xf numFmtId="9" fontId="0" fillId="0" borderId="32" xfId="0" applyNumberFormat="1" applyBorder="1" applyAlignment="1">
      <alignment horizontal="center"/>
    </xf>
    <xf numFmtId="9" fontId="0" fillId="0" borderId="15" xfId="0" applyNumberFormat="1" applyBorder="1" applyAlignment="1">
      <alignment horizontal="center"/>
    </xf>
    <xf numFmtId="9" fontId="0" fillId="0" borderId="16" xfId="0" applyNumberFormat="1" applyBorder="1" applyAlignment="1">
      <alignment horizontal="center"/>
    </xf>
    <xf numFmtId="9" fontId="0" fillId="0" borderId="17" xfId="0" applyNumberFormat="1" applyBorder="1" applyAlignment="1">
      <alignment horizontal="center"/>
    </xf>
    <xf numFmtId="2" fontId="0" fillId="0" borderId="0" xfId="0" applyNumberFormat="1"/>
    <xf numFmtId="0" fontId="0" fillId="0" borderId="42" xfId="0" applyBorder="1" applyAlignment="1">
      <alignment horizontal="center" textRotation="90"/>
    </xf>
    <xf numFmtId="2" fontId="0" fillId="2" borderId="1" xfId="0" applyNumberFormat="1" applyFill="1" applyBorder="1" applyAlignment="1">
      <alignment horizontal="center"/>
    </xf>
    <xf numFmtId="0" fontId="0" fillId="8" borderId="0" xfId="0" applyFill="1" applyAlignment="1">
      <alignment horizontal="center" textRotation="90"/>
    </xf>
    <xf numFmtId="0" fontId="0" fillId="8" borderId="0" xfId="0" applyFill="1"/>
    <xf numFmtId="0" fontId="0" fillId="8" borderId="0" xfId="0" applyFill="1" applyAlignment="1">
      <alignment horizontal="center"/>
    </xf>
    <xf numFmtId="2" fontId="2" fillId="5" borderId="0" xfId="0" applyNumberFormat="1" applyFont="1" applyFill="1" applyAlignment="1">
      <alignment horizontal="center"/>
    </xf>
    <xf numFmtId="2" fontId="2" fillId="8" borderId="0" xfId="0" applyNumberFormat="1" applyFont="1" applyFill="1" applyAlignment="1">
      <alignment horizontal="center"/>
    </xf>
    <xf numFmtId="2" fontId="2" fillId="5" borderId="1" xfId="0" applyNumberFormat="1" applyFont="1" applyFill="1" applyBorder="1" applyAlignment="1">
      <alignment horizontal="center"/>
    </xf>
    <xf numFmtId="9" fontId="0" fillId="8" borderId="1" xfId="0" applyNumberFormat="1" applyFill="1" applyBorder="1" applyAlignment="1">
      <alignment horizontal="center"/>
    </xf>
    <xf numFmtId="2" fontId="0" fillId="0" borderId="32" xfId="0" applyNumberFormat="1" applyBorder="1" applyAlignment="1">
      <alignment horizontal="center"/>
    </xf>
    <xf numFmtId="2" fontId="2" fillId="8" borderId="1" xfId="0" applyNumberFormat="1" applyFont="1" applyFill="1" applyBorder="1" applyAlignment="1">
      <alignment horizontal="center"/>
    </xf>
    <xf numFmtId="0" fontId="0" fillId="0" borderId="43" xfId="0" applyBorder="1" applyAlignment="1">
      <alignment horizontal="center" textRotation="90"/>
    </xf>
    <xf numFmtId="0" fontId="0" fillId="8" borderId="0" xfId="0" applyFill="1" applyBorder="1" applyAlignment="1">
      <alignment horizontal="center" textRotation="90"/>
    </xf>
    <xf numFmtId="9" fontId="0" fillId="0" borderId="7" xfId="0" applyNumberFormat="1" applyBorder="1" applyAlignment="1">
      <alignment horizontal="center"/>
    </xf>
    <xf numFmtId="9" fontId="0" fillId="0" borderId="8" xfId="0" applyNumberFormat="1" applyBorder="1" applyAlignment="1">
      <alignment horizontal="center"/>
    </xf>
    <xf numFmtId="2" fontId="2" fillId="5" borderId="7" xfId="0" applyNumberFormat="1" applyFont="1" applyFill="1" applyBorder="1" applyAlignment="1">
      <alignment horizontal="center"/>
    </xf>
    <xf numFmtId="2" fontId="2" fillId="5" borderId="8" xfId="0" applyNumberFormat="1" applyFont="1" applyFill="1" applyBorder="1" applyAlignment="1">
      <alignment horizontal="center"/>
    </xf>
    <xf numFmtId="2" fontId="0" fillId="0" borderId="38" xfId="0" applyNumberFormat="1" applyBorder="1" applyAlignment="1">
      <alignment horizontal="center"/>
    </xf>
    <xf numFmtId="0" fontId="0" fillId="8" borderId="0" xfId="0" applyFill="1" applyBorder="1"/>
    <xf numFmtId="2" fontId="0" fillId="0" borderId="44" xfId="0" applyNumberFormat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2" borderId="39" xfId="0" applyNumberFormat="1" applyFill="1" applyBorder="1" applyAlignment="1">
      <alignment horizontal="center"/>
    </xf>
    <xf numFmtId="2" fontId="0" fillId="2" borderId="40" xfId="0" applyNumberFormat="1" applyFill="1" applyBorder="1" applyAlignment="1">
      <alignment horizontal="center"/>
    </xf>
    <xf numFmtId="0" fontId="0" fillId="8" borderId="35" xfId="0" applyFill="1" applyBorder="1"/>
    <xf numFmtId="2" fontId="0" fillId="2" borderId="41" xfId="0" applyNumberFormat="1" applyFill="1" applyBorder="1" applyAlignment="1">
      <alignment horizontal="center"/>
    </xf>
    <xf numFmtId="0" fontId="0" fillId="0" borderId="45" xfId="0" applyBorder="1" applyAlignment="1">
      <alignment horizontal="center" textRotation="90"/>
    </xf>
    <xf numFmtId="0" fontId="0" fillId="8" borderId="37" xfId="0" applyFill="1" applyBorder="1"/>
    <xf numFmtId="0" fontId="0" fillId="0" borderId="35" xfId="0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14" fontId="0" fillId="8" borderId="0" xfId="0" applyNumberFormat="1" applyFill="1" applyBorder="1" applyAlignment="1">
      <alignment horizontal="center" vertical="center"/>
    </xf>
    <xf numFmtId="0" fontId="0" fillId="8" borderId="36" xfId="0" applyFill="1" applyBorder="1"/>
    <xf numFmtId="0" fontId="0" fillId="8" borderId="27" xfId="0" applyFill="1" applyBorder="1"/>
    <xf numFmtId="0" fontId="0" fillId="0" borderId="0" xfId="0" applyAlignment="1">
      <alignment horizontal="left"/>
    </xf>
    <xf numFmtId="0" fontId="2" fillId="9" borderId="0" xfId="0" applyFont="1" applyFill="1" applyAlignment="1">
      <alignment horizontal="center"/>
    </xf>
    <xf numFmtId="0" fontId="0" fillId="0" borderId="43" xfId="0" applyBorder="1"/>
    <xf numFmtId="0" fontId="0" fillId="0" borderId="0" xfId="0" applyBorder="1"/>
    <xf numFmtId="0" fontId="0" fillId="0" borderId="42" xfId="0" applyBorder="1"/>
    <xf numFmtId="171" fontId="0" fillId="0" borderId="42" xfId="0" applyNumberFormat="1" applyBorder="1" applyAlignment="1">
      <alignment horizontal="center"/>
    </xf>
    <xf numFmtId="0" fontId="0" fillId="0" borderId="45" xfId="0" applyBorder="1"/>
    <xf numFmtId="0" fontId="0" fillId="0" borderId="35" xfId="0" applyBorder="1"/>
    <xf numFmtId="0" fontId="0" fillId="0" borderId="30" xfId="0" applyBorder="1"/>
    <xf numFmtId="171" fontId="0" fillId="0" borderId="30" xfId="0" applyNumberFormat="1" applyBorder="1" applyAlignment="1">
      <alignment horizontal="center"/>
    </xf>
    <xf numFmtId="0" fontId="7" fillId="0" borderId="43" xfId="0" applyFont="1" applyBorder="1"/>
    <xf numFmtId="0" fontId="7" fillId="0" borderId="43" xfId="0" applyFont="1" applyFill="1" applyBorder="1"/>
    <xf numFmtId="0" fontId="6" fillId="0" borderId="0" xfId="0" applyFont="1"/>
    <xf numFmtId="0" fontId="0" fillId="0" borderId="0" xfId="0" applyBorder="1" applyAlignment="1">
      <alignment horizontal="center"/>
    </xf>
    <xf numFmtId="172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72" fontId="0" fillId="0" borderId="35" xfId="0" applyNumberFormat="1" applyBorder="1" applyAlignment="1">
      <alignment horizontal="center"/>
    </xf>
    <xf numFmtId="49" fontId="0" fillId="0" borderId="0" xfId="0" applyNumberFormat="1"/>
    <xf numFmtId="1" fontId="0" fillId="0" borderId="1" xfId="0" applyNumberFormat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73" fontId="0" fillId="0" borderId="1" xfId="0" applyNumberFormat="1" applyBorder="1" applyAlignment="1">
      <alignment horizontal="center" vertical="center"/>
    </xf>
    <xf numFmtId="173" fontId="0" fillId="2" borderId="1" xfId="0" applyNumberFormat="1" applyFill="1" applyBorder="1" applyAlignment="1">
      <alignment horizontal="center" vertical="center"/>
    </xf>
    <xf numFmtId="172" fontId="0" fillId="0" borderId="1" xfId="0" applyNumberFormat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170" fontId="0" fillId="0" borderId="1" xfId="0" applyNumberFormat="1" applyBorder="1" applyAlignment="1">
      <alignment horizontal="center" vertical="center"/>
    </xf>
    <xf numFmtId="170" fontId="0" fillId="2" borderId="1" xfId="0" applyNumberForma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79" fontId="0" fillId="2" borderId="1" xfId="0" applyNumberFormat="1" applyFill="1" applyBorder="1" applyAlignment="1">
      <alignment horizontal="center" vertical="center"/>
    </xf>
    <xf numFmtId="179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79" fontId="0" fillId="0" borderId="1" xfId="0" applyNumberFormat="1" applyBorder="1" applyAlignment="1">
      <alignment horizontal="center" vertical="center"/>
    </xf>
    <xf numFmtId="0" fontId="0" fillId="0" borderId="1" xfId="0" quotePrefix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46" fontId="0" fillId="0" borderId="20" xfId="0" applyNumberFormat="1" applyBorder="1" applyAlignment="1">
      <alignment horizontal="center" vertical="center"/>
    </xf>
    <xf numFmtId="46" fontId="0" fillId="0" borderId="19" xfId="0" applyNumberFormat="1" applyBorder="1" applyAlignment="1">
      <alignment horizontal="center" vertical="center"/>
    </xf>
    <xf numFmtId="46" fontId="2" fillId="2" borderId="3" xfId="0" applyNumberFormat="1" applyFont="1" applyFill="1" applyBorder="1" applyAlignment="1">
      <alignment horizontal="center" vertical="center"/>
    </xf>
    <xf numFmtId="46" fontId="0" fillId="0" borderId="18" xfId="0" applyNumberFormat="1" applyBorder="1" applyAlignment="1">
      <alignment horizontal="center" vertical="center"/>
    </xf>
    <xf numFmtId="46" fontId="0" fillId="0" borderId="31" xfId="0" applyNumberFormat="1" applyBorder="1" applyAlignment="1">
      <alignment horizontal="center" vertical="center"/>
    </xf>
    <xf numFmtId="0" fontId="5" fillId="10" borderId="36" xfId="0" applyFont="1" applyFill="1" applyBorder="1" applyAlignment="1">
      <alignment horizontal="center"/>
    </xf>
    <xf numFmtId="0" fontId="5" fillId="10" borderId="37" xfId="0" applyFont="1" applyFill="1" applyBorder="1" applyAlignment="1">
      <alignment horizontal="center"/>
    </xf>
    <xf numFmtId="0" fontId="5" fillId="10" borderId="27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5" fillId="10" borderId="43" xfId="0" applyFont="1" applyFill="1" applyBorder="1" applyAlignment="1">
      <alignment horizontal="center"/>
    </xf>
    <xf numFmtId="0" fontId="5" fillId="10" borderId="0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1" fillId="5" borderId="29" xfId="0" applyFont="1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/>
    </xf>
    <xf numFmtId="0" fontId="2" fillId="2" borderId="37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5" fillId="10" borderId="33" xfId="0" applyFont="1" applyFill="1" applyBorder="1" applyAlignment="1">
      <alignment horizontal="center"/>
    </xf>
    <xf numFmtId="0" fontId="5" fillId="10" borderId="34" xfId="0" applyFont="1" applyFill="1" applyBorder="1" applyAlignment="1">
      <alignment horizontal="center"/>
    </xf>
    <xf numFmtId="0" fontId="5" fillId="10" borderId="29" xfId="0" applyFont="1" applyFill="1" applyBorder="1" applyAlignment="1">
      <alignment horizontal="center"/>
    </xf>
    <xf numFmtId="0" fontId="8" fillId="4" borderId="47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4" fillId="10" borderId="45" xfId="0" applyFont="1" applyFill="1" applyBorder="1" applyAlignment="1">
      <alignment horizontal="center"/>
    </xf>
    <xf numFmtId="0" fontId="4" fillId="10" borderId="35" xfId="0" applyFont="1" applyFill="1" applyBorder="1" applyAlignment="1">
      <alignment horizontal="center"/>
    </xf>
    <xf numFmtId="0" fontId="4" fillId="10" borderId="30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FC606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BE"/>
  <c:chart>
    <c:title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Fietsen</c:v>
          </c:tx>
          <c:cat>
            <c:strRef>
              <c:f>Weektotalen!$A$7:$A$71</c:f>
              <c:strCache>
                <c:ptCount val="65"/>
                <c:pt idx="0">
                  <c:v>2010/40</c:v>
                </c:pt>
                <c:pt idx="1">
                  <c:v>2010/41</c:v>
                </c:pt>
                <c:pt idx="2">
                  <c:v>2010/42</c:v>
                </c:pt>
                <c:pt idx="3">
                  <c:v>2010/43</c:v>
                </c:pt>
                <c:pt idx="4">
                  <c:v>2010/44</c:v>
                </c:pt>
                <c:pt idx="5">
                  <c:v>2010/45</c:v>
                </c:pt>
                <c:pt idx="6">
                  <c:v>2010/46</c:v>
                </c:pt>
                <c:pt idx="7">
                  <c:v>2010/47</c:v>
                </c:pt>
                <c:pt idx="8">
                  <c:v>2010/48</c:v>
                </c:pt>
                <c:pt idx="9">
                  <c:v>2010/49</c:v>
                </c:pt>
                <c:pt idx="10">
                  <c:v>2010/50</c:v>
                </c:pt>
                <c:pt idx="11">
                  <c:v>2010/51</c:v>
                </c:pt>
                <c:pt idx="12">
                  <c:v>2010/52</c:v>
                </c:pt>
                <c:pt idx="13">
                  <c:v>2011/01</c:v>
                </c:pt>
                <c:pt idx="14">
                  <c:v>2011/02</c:v>
                </c:pt>
                <c:pt idx="15">
                  <c:v>2011/03</c:v>
                </c:pt>
                <c:pt idx="16">
                  <c:v>2011/04</c:v>
                </c:pt>
                <c:pt idx="17">
                  <c:v>2011/05</c:v>
                </c:pt>
                <c:pt idx="18">
                  <c:v>2011/06</c:v>
                </c:pt>
                <c:pt idx="19">
                  <c:v>2011/07</c:v>
                </c:pt>
                <c:pt idx="20">
                  <c:v>2011/08</c:v>
                </c:pt>
                <c:pt idx="21">
                  <c:v>2011/09</c:v>
                </c:pt>
                <c:pt idx="22">
                  <c:v>2011/10</c:v>
                </c:pt>
                <c:pt idx="23">
                  <c:v>2011/11</c:v>
                </c:pt>
                <c:pt idx="24">
                  <c:v>2011/12</c:v>
                </c:pt>
                <c:pt idx="25">
                  <c:v>2011/13</c:v>
                </c:pt>
                <c:pt idx="26">
                  <c:v>2011/14</c:v>
                </c:pt>
                <c:pt idx="27">
                  <c:v>2011/15</c:v>
                </c:pt>
                <c:pt idx="28">
                  <c:v>2011/16</c:v>
                </c:pt>
                <c:pt idx="29">
                  <c:v>2011/17</c:v>
                </c:pt>
                <c:pt idx="30">
                  <c:v>2011/18</c:v>
                </c:pt>
                <c:pt idx="31">
                  <c:v>2011/19</c:v>
                </c:pt>
                <c:pt idx="32">
                  <c:v>2011/20</c:v>
                </c:pt>
                <c:pt idx="33">
                  <c:v>2011/21</c:v>
                </c:pt>
                <c:pt idx="34">
                  <c:v>2011/22</c:v>
                </c:pt>
                <c:pt idx="35">
                  <c:v>2011/23</c:v>
                </c:pt>
                <c:pt idx="36">
                  <c:v>2011/24</c:v>
                </c:pt>
                <c:pt idx="37">
                  <c:v>2011/25</c:v>
                </c:pt>
                <c:pt idx="38">
                  <c:v>2011/26</c:v>
                </c:pt>
                <c:pt idx="39">
                  <c:v>2011/27</c:v>
                </c:pt>
                <c:pt idx="40">
                  <c:v>2011/28</c:v>
                </c:pt>
                <c:pt idx="41">
                  <c:v>2011/29</c:v>
                </c:pt>
                <c:pt idx="42">
                  <c:v>2011/30</c:v>
                </c:pt>
                <c:pt idx="43">
                  <c:v>2011/31</c:v>
                </c:pt>
                <c:pt idx="44">
                  <c:v>2011/32</c:v>
                </c:pt>
                <c:pt idx="45">
                  <c:v>2011/33</c:v>
                </c:pt>
                <c:pt idx="46">
                  <c:v>2011/34</c:v>
                </c:pt>
                <c:pt idx="47">
                  <c:v>2011/35</c:v>
                </c:pt>
                <c:pt idx="48">
                  <c:v>2011/36</c:v>
                </c:pt>
                <c:pt idx="49">
                  <c:v>2011/37</c:v>
                </c:pt>
                <c:pt idx="50">
                  <c:v>2011/38</c:v>
                </c:pt>
                <c:pt idx="51">
                  <c:v>2011/39</c:v>
                </c:pt>
                <c:pt idx="52">
                  <c:v>2011/40</c:v>
                </c:pt>
                <c:pt idx="53">
                  <c:v>2011/41</c:v>
                </c:pt>
                <c:pt idx="54">
                  <c:v>2011/42</c:v>
                </c:pt>
                <c:pt idx="55">
                  <c:v>2011/43</c:v>
                </c:pt>
                <c:pt idx="56">
                  <c:v>2011/44</c:v>
                </c:pt>
                <c:pt idx="57">
                  <c:v>2011/45</c:v>
                </c:pt>
                <c:pt idx="58">
                  <c:v>2011/46</c:v>
                </c:pt>
                <c:pt idx="59">
                  <c:v>2011/47</c:v>
                </c:pt>
                <c:pt idx="60">
                  <c:v>2011/48</c:v>
                </c:pt>
                <c:pt idx="61">
                  <c:v>2011/49</c:v>
                </c:pt>
                <c:pt idx="62">
                  <c:v>2011/50</c:v>
                </c:pt>
                <c:pt idx="63">
                  <c:v>2011/51</c:v>
                </c:pt>
                <c:pt idx="64">
                  <c:v>2011/52</c:v>
                </c:pt>
              </c:strCache>
            </c:strRef>
          </c:cat>
          <c:val>
            <c:numRef>
              <c:f>Weektotalen!$J$7:$J$71</c:f>
              <c:numCache>
                <c:formatCode>0.00</c:formatCode>
                <c:ptCount val="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</c:numCache>
            </c:numRef>
          </c:val>
        </c:ser>
        <c:shape val="box"/>
        <c:axId val="129086592"/>
        <c:axId val="129088128"/>
        <c:axId val="0"/>
      </c:bar3DChart>
      <c:catAx>
        <c:axId val="129086592"/>
        <c:scaling>
          <c:orientation val="minMax"/>
        </c:scaling>
        <c:axPos val="b"/>
        <c:tickLblPos val="nextTo"/>
        <c:crossAx val="129088128"/>
        <c:crosses val="autoZero"/>
        <c:auto val="1"/>
        <c:lblAlgn val="ctr"/>
        <c:lblOffset val="100"/>
      </c:catAx>
      <c:valAx>
        <c:axId val="129088128"/>
        <c:scaling>
          <c:orientation val="minMax"/>
        </c:scaling>
        <c:axPos val="l"/>
        <c:majorGridlines/>
        <c:numFmt formatCode="0.00" sourceLinked="1"/>
        <c:tickLblPos val="nextTo"/>
        <c:crossAx val="129086592"/>
        <c:crosses val="autoZero"/>
        <c:crossBetween val="between"/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</c:sp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BE"/>
  <c:chart>
    <c:title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Lopen</c:v>
          </c:tx>
          <c:cat>
            <c:strRef>
              <c:f>Weektotalen!$A$7:$A$71</c:f>
              <c:strCache>
                <c:ptCount val="65"/>
                <c:pt idx="0">
                  <c:v>2010/40</c:v>
                </c:pt>
                <c:pt idx="1">
                  <c:v>2010/41</c:v>
                </c:pt>
                <c:pt idx="2">
                  <c:v>2010/42</c:v>
                </c:pt>
                <c:pt idx="3">
                  <c:v>2010/43</c:v>
                </c:pt>
                <c:pt idx="4">
                  <c:v>2010/44</c:v>
                </c:pt>
                <c:pt idx="5">
                  <c:v>2010/45</c:v>
                </c:pt>
                <c:pt idx="6">
                  <c:v>2010/46</c:v>
                </c:pt>
                <c:pt idx="7">
                  <c:v>2010/47</c:v>
                </c:pt>
                <c:pt idx="8">
                  <c:v>2010/48</c:v>
                </c:pt>
                <c:pt idx="9">
                  <c:v>2010/49</c:v>
                </c:pt>
                <c:pt idx="10">
                  <c:v>2010/50</c:v>
                </c:pt>
                <c:pt idx="11">
                  <c:v>2010/51</c:v>
                </c:pt>
                <c:pt idx="12">
                  <c:v>2010/52</c:v>
                </c:pt>
                <c:pt idx="13">
                  <c:v>2011/01</c:v>
                </c:pt>
                <c:pt idx="14">
                  <c:v>2011/02</c:v>
                </c:pt>
                <c:pt idx="15">
                  <c:v>2011/03</c:v>
                </c:pt>
                <c:pt idx="16">
                  <c:v>2011/04</c:v>
                </c:pt>
                <c:pt idx="17">
                  <c:v>2011/05</c:v>
                </c:pt>
                <c:pt idx="18">
                  <c:v>2011/06</c:v>
                </c:pt>
                <c:pt idx="19">
                  <c:v>2011/07</c:v>
                </c:pt>
                <c:pt idx="20">
                  <c:v>2011/08</c:v>
                </c:pt>
                <c:pt idx="21">
                  <c:v>2011/09</c:v>
                </c:pt>
                <c:pt idx="22">
                  <c:v>2011/10</c:v>
                </c:pt>
                <c:pt idx="23">
                  <c:v>2011/11</c:v>
                </c:pt>
                <c:pt idx="24">
                  <c:v>2011/12</c:v>
                </c:pt>
                <c:pt idx="25">
                  <c:v>2011/13</c:v>
                </c:pt>
                <c:pt idx="26">
                  <c:v>2011/14</c:v>
                </c:pt>
                <c:pt idx="27">
                  <c:v>2011/15</c:v>
                </c:pt>
                <c:pt idx="28">
                  <c:v>2011/16</c:v>
                </c:pt>
                <c:pt idx="29">
                  <c:v>2011/17</c:v>
                </c:pt>
                <c:pt idx="30">
                  <c:v>2011/18</c:v>
                </c:pt>
                <c:pt idx="31">
                  <c:v>2011/19</c:v>
                </c:pt>
                <c:pt idx="32">
                  <c:v>2011/20</c:v>
                </c:pt>
                <c:pt idx="33">
                  <c:v>2011/21</c:v>
                </c:pt>
                <c:pt idx="34">
                  <c:v>2011/22</c:v>
                </c:pt>
                <c:pt idx="35">
                  <c:v>2011/23</c:v>
                </c:pt>
                <c:pt idx="36">
                  <c:v>2011/24</c:v>
                </c:pt>
                <c:pt idx="37">
                  <c:v>2011/25</c:v>
                </c:pt>
                <c:pt idx="38">
                  <c:v>2011/26</c:v>
                </c:pt>
                <c:pt idx="39">
                  <c:v>2011/27</c:v>
                </c:pt>
                <c:pt idx="40">
                  <c:v>2011/28</c:v>
                </c:pt>
                <c:pt idx="41">
                  <c:v>2011/29</c:v>
                </c:pt>
                <c:pt idx="42">
                  <c:v>2011/30</c:v>
                </c:pt>
                <c:pt idx="43">
                  <c:v>2011/31</c:v>
                </c:pt>
                <c:pt idx="44">
                  <c:v>2011/32</c:v>
                </c:pt>
                <c:pt idx="45">
                  <c:v>2011/33</c:v>
                </c:pt>
                <c:pt idx="46">
                  <c:v>2011/34</c:v>
                </c:pt>
                <c:pt idx="47">
                  <c:v>2011/35</c:v>
                </c:pt>
                <c:pt idx="48">
                  <c:v>2011/36</c:v>
                </c:pt>
                <c:pt idx="49">
                  <c:v>2011/37</c:v>
                </c:pt>
                <c:pt idx="50">
                  <c:v>2011/38</c:v>
                </c:pt>
                <c:pt idx="51">
                  <c:v>2011/39</c:v>
                </c:pt>
                <c:pt idx="52">
                  <c:v>2011/40</c:v>
                </c:pt>
                <c:pt idx="53">
                  <c:v>2011/41</c:v>
                </c:pt>
                <c:pt idx="54">
                  <c:v>2011/42</c:v>
                </c:pt>
                <c:pt idx="55">
                  <c:v>2011/43</c:v>
                </c:pt>
                <c:pt idx="56">
                  <c:v>2011/44</c:v>
                </c:pt>
                <c:pt idx="57">
                  <c:v>2011/45</c:v>
                </c:pt>
                <c:pt idx="58">
                  <c:v>2011/46</c:v>
                </c:pt>
                <c:pt idx="59">
                  <c:v>2011/47</c:v>
                </c:pt>
                <c:pt idx="60">
                  <c:v>2011/48</c:v>
                </c:pt>
                <c:pt idx="61">
                  <c:v>2011/49</c:v>
                </c:pt>
                <c:pt idx="62">
                  <c:v>2011/50</c:v>
                </c:pt>
                <c:pt idx="63">
                  <c:v>2011/51</c:v>
                </c:pt>
                <c:pt idx="64">
                  <c:v>2011/52</c:v>
                </c:pt>
              </c:strCache>
            </c:strRef>
          </c:cat>
          <c:val>
            <c:numRef>
              <c:f>Weektotalen!$O$7:$O$71</c:f>
              <c:numCache>
                <c:formatCode>0.00</c:formatCode>
                <c:ptCount val="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</c:numCache>
            </c:numRef>
          </c:val>
        </c:ser>
        <c:shape val="box"/>
        <c:axId val="129100416"/>
        <c:axId val="128885120"/>
        <c:axId val="0"/>
      </c:bar3DChart>
      <c:catAx>
        <c:axId val="129100416"/>
        <c:scaling>
          <c:orientation val="minMax"/>
        </c:scaling>
        <c:axPos val="b"/>
        <c:tickLblPos val="nextTo"/>
        <c:crossAx val="128885120"/>
        <c:crosses val="autoZero"/>
        <c:auto val="1"/>
        <c:lblAlgn val="ctr"/>
        <c:lblOffset val="100"/>
      </c:catAx>
      <c:valAx>
        <c:axId val="128885120"/>
        <c:scaling>
          <c:orientation val="minMax"/>
        </c:scaling>
        <c:axPos val="l"/>
        <c:majorGridlines/>
        <c:numFmt formatCode="0.00" sourceLinked="1"/>
        <c:tickLblPos val="nextTo"/>
        <c:crossAx val="129100416"/>
        <c:crosses val="autoZero"/>
        <c:crossBetween val="between"/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</c:sp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BE"/>
  <c:chart>
    <c:title>
      <c:tx>
        <c:rich>
          <a:bodyPr/>
          <a:lstStyle/>
          <a:p>
            <a:pPr>
              <a:defRPr/>
            </a:pPr>
            <a:r>
              <a:rPr lang="nl-BE"/>
              <a:t>Ochtendpols (gem/week)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Ochtendpols</c:v>
          </c:tx>
          <c:cat>
            <c:strRef>
              <c:f>Weektotalen!$A$7:$A$71</c:f>
              <c:strCache>
                <c:ptCount val="65"/>
                <c:pt idx="0">
                  <c:v>2010/40</c:v>
                </c:pt>
                <c:pt idx="1">
                  <c:v>2010/41</c:v>
                </c:pt>
                <c:pt idx="2">
                  <c:v>2010/42</c:v>
                </c:pt>
                <c:pt idx="3">
                  <c:v>2010/43</c:v>
                </c:pt>
                <c:pt idx="4">
                  <c:v>2010/44</c:v>
                </c:pt>
                <c:pt idx="5">
                  <c:v>2010/45</c:v>
                </c:pt>
                <c:pt idx="6">
                  <c:v>2010/46</c:v>
                </c:pt>
                <c:pt idx="7">
                  <c:v>2010/47</c:v>
                </c:pt>
                <c:pt idx="8">
                  <c:v>2010/48</c:v>
                </c:pt>
                <c:pt idx="9">
                  <c:v>2010/49</c:v>
                </c:pt>
                <c:pt idx="10">
                  <c:v>2010/50</c:v>
                </c:pt>
                <c:pt idx="11">
                  <c:v>2010/51</c:v>
                </c:pt>
                <c:pt idx="12">
                  <c:v>2010/52</c:v>
                </c:pt>
                <c:pt idx="13">
                  <c:v>2011/01</c:v>
                </c:pt>
                <c:pt idx="14">
                  <c:v>2011/02</c:v>
                </c:pt>
                <c:pt idx="15">
                  <c:v>2011/03</c:v>
                </c:pt>
                <c:pt idx="16">
                  <c:v>2011/04</c:v>
                </c:pt>
                <c:pt idx="17">
                  <c:v>2011/05</c:v>
                </c:pt>
                <c:pt idx="18">
                  <c:v>2011/06</c:v>
                </c:pt>
                <c:pt idx="19">
                  <c:v>2011/07</c:v>
                </c:pt>
                <c:pt idx="20">
                  <c:v>2011/08</c:v>
                </c:pt>
                <c:pt idx="21">
                  <c:v>2011/09</c:v>
                </c:pt>
                <c:pt idx="22">
                  <c:v>2011/10</c:v>
                </c:pt>
                <c:pt idx="23">
                  <c:v>2011/11</c:v>
                </c:pt>
                <c:pt idx="24">
                  <c:v>2011/12</c:v>
                </c:pt>
                <c:pt idx="25">
                  <c:v>2011/13</c:v>
                </c:pt>
                <c:pt idx="26">
                  <c:v>2011/14</c:v>
                </c:pt>
                <c:pt idx="27">
                  <c:v>2011/15</c:v>
                </c:pt>
                <c:pt idx="28">
                  <c:v>2011/16</c:v>
                </c:pt>
                <c:pt idx="29">
                  <c:v>2011/17</c:v>
                </c:pt>
                <c:pt idx="30">
                  <c:v>2011/18</c:v>
                </c:pt>
                <c:pt idx="31">
                  <c:v>2011/19</c:v>
                </c:pt>
                <c:pt idx="32">
                  <c:v>2011/20</c:v>
                </c:pt>
                <c:pt idx="33">
                  <c:v>2011/21</c:v>
                </c:pt>
                <c:pt idx="34">
                  <c:v>2011/22</c:v>
                </c:pt>
                <c:pt idx="35">
                  <c:v>2011/23</c:v>
                </c:pt>
                <c:pt idx="36">
                  <c:v>2011/24</c:v>
                </c:pt>
                <c:pt idx="37">
                  <c:v>2011/25</c:v>
                </c:pt>
                <c:pt idx="38">
                  <c:v>2011/26</c:v>
                </c:pt>
                <c:pt idx="39">
                  <c:v>2011/27</c:v>
                </c:pt>
                <c:pt idx="40">
                  <c:v>2011/28</c:v>
                </c:pt>
                <c:pt idx="41">
                  <c:v>2011/29</c:v>
                </c:pt>
                <c:pt idx="42">
                  <c:v>2011/30</c:v>
                </c:pt>
                <c:pt idx="43">
                  <c:v>2011/31</c:v>
                </c:pt>
                <c:pt idx="44">
                  <c:v>2011/32</c:v>
                </c:pt>
                <c:pt idx="45">
                  <c:v>2011/33</c:v>
                </c:pt>
                <c:pt idx="46">
                  <c:v>2011/34</c:v>
                </c:pt>
                <c:pt idx="47">
                  <c:v>2011/35</c:v>
                </c:pt>
                <c:pt idx="48">
                  <c:v>2011/36</c:v>
                </c:pt>
                <c:pt idx="49">
                  <c:v>2011/37</c:v>
                </c:pt>
                <c:pt idx="50">
                  <c:v>2011/38</c:v>
                </c:pt>
                <c:pt idx="51">
                  <c:v>2011/39</c:v>
                </c:pt>
                <c:pt idx="52">
                  <c:v>2011/40</c:v>
                </c:pt>
                <c:pt idx="53">
                  <c:v>2011/41</c:v>
                </c:pt>
                <c:pt idx="54">
                  <c:v>2011/42</c:v>
                </c:pt>
                <c:pt idx="55">
                  <c:v>2011/43</c:v>
                </c:pt>
                <c:pt idx="56">
                  <c:v>2011/44</c:v>
                </c:pt>
                <c:pt idx="57">
                  <c:v>2011/45</c:v>
                </c:pt>
                <c:pt idx="58">
                  <c:v>2011/46</c:v>
                </c:pt>
                <c:pt idx="59">
                  <c:v>2011/47</c:v>
                </c:pt>
                <c:pt idx="60">
                  <c:v>2011/48</c:v>
                </c:pt>
                <c:pt idx="61">
                  <c:v>2011/49</c:v>
                </c:pt>
                <c:pt idx="62">
                  <c:v>2011/50</c:v>
                </c:pt>
                <c:pt idx="63">
                  <c:v>2011/51</c:v>
                </c:pt>
                <c:pt idx="64">
                  <c:v>2011/52</c:v>
                </c:pt>
              </c:strCache>
            </c:strRef>
          </c:cat>
          <c:val>
            <c:numRef>
              <c:f>Weektotalen!$B$7:$B$71</c:f>
              <c:numCache>
                <c:formatCode>0</c:formatCode>
                <c:ptCount val="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</c:numCache>
            </c:numRef>
          </c:val>
        </c:ser>
        <c:marker val="1"/>
        <c:axId val="128892288"/>
        <c:axId val="128902272"/>
      </c:lineChart>
      <c:catAx>
        <c:axId val="128892288"/>
        <c:scaling>
          <c:orientation val="minMax"/>
        </c:scaling>
        <c:axPos val="b"/>
        <c:tickLblPos val="nextTo"/>
        <c:crossAx val="128902272"/>
        <c:crosses val="autoZero"/>
        <c:auto val="1"/>
        <c:lblAlgn val="ctr"/>
        <c:lblOffset val="100"/>
      </c:catAx>
      <c:valAx>
        <c:axId val="128902272"/>
        <c:scaling>
          <c:orientation val="minMax"/>
          <c:max val="50"/>
          <c:min val="30"/>
        </c:scaling>
        <c:axPos val="l"/>
        <c:majorGridlines/>
        <c:numFmt formatCode="0" sourceLinked="1"/>
        <c:tickLblPos val="nextTo"/>
        <c:crossAx val="128892288"/>
        <c:crosses val="autoZero"/>
        <c:crossBetween val="between"/>
        <c:majorUnit val="1"/>
      </c:valAx>
    </c:plotArea>
    <c:plotVisOnly val="1"/>
  </c:chart>
  <c:spPr>
    <a:gradFill>
      <a:gsLst>
        <a:gs pos="0">
          <a:schemeClr val="tx2">
            <a:lumMod val="40000"/>
            <a:lumOff val="60000"/>
          </a:schemeClr>
        </a:gs>
        <a:gs pos="7001">
          <a:srgbClr val="E6E6E6"/>
        </a:gs>
        <a:gs pos="32001">
          <a:srgbClr val="7D8496"/>
        </a:gs>
        <a:gs pos="47000">
          <a:srgbClr val="E6E6E6"/>
        </a:gs>
        <a:gs pos="85001">
          <a:srgbClr val="7D8496"/>
        </a:gs>
        <a:gs pos="100000">
          <a:srgbClr val="E6E6E6"/>
        </a:gs>
      </a:gsLst>
      <a:lin ang="5400000" scaled="0"/>
    </a:gradFill>
  </c:sp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BE"/>
  <c:chart>
    <c:title>
      <c:layout/>
    </c:title>
    <c:plotArea>
      <c:layout>
        <c:manualLayout>
          <c:layoutTarget val="inner"/>
          <c:xMode val="edge"/>
          <c:yMode val="edge"/>
          <c:x val="4.0094171830483943E-2"/>
          <c:y val="1.1809423676902644E-2"/>
          <c:w val="0.95897146703893965"/>
          <c:h val="0.81299780198012261"/>
        </c:manualLayout>
      </c:layout>
      <c:lineChart>
        <c:grouping val="standard"/>
        <c:ser>
          <c:idx val="0"/>
          <c:order val="0"/>
          <c:tx>
            <c:v>Gewicht</c:v>
          </c:tx>
          <c:cat>
            <c:strRef>
              <c:f>Weektotalen!$A$7:$A$71</c:f>
              <c:strCache>
                <c:ptCount val="65"/>
                <c:pt idx="0">
                  <c:v>2010/40</c:v>
                </c:pt>
                <c:pt idx="1">
                  <c:v>2010/41</c:v>
                </c:pt>
                <c:pt idx="2">
                  <c:v>2010/42</c:v>
                </c:pt>
                <c:pt idx="3">
                  <c:v>2010/43</c:v>
                </c:pt>
                <c:pt idx="4">
                  <c:v>2010/44</c:v>
                </c:pt>
                <c:pt idx="5">
                  <c:v>2010/45</c:v>
                </c:pt>
                <c:pt idx="6">
                  <c:v>2010/46</c:v>
                </c:pt>
                <c:pt idx="7">
                  <c:v>2010/47</c:v>
                </c:pt>
                <c:pt idx="8">
                  <c:v>2010/48</c:v>
                </c:pt>
                <c:pt idx="9">
                  <c:v>2010/49</c:v>
                </c:pt>
                <c:pt idx="10">
                  <c:v>2010/50</c:v>
                </c:pt>
                <c:pt idx="11">
                  <c:v>2010/51</c:v>
                </c:pt>
                <c:pt idx="12">
                  <c:v>2010/52</c:v>
                </c:pt>
                <c:pt idx="13">
                  <c:v>2011/01</c:v>
                </c:pt>
                <c:pt idx="14">
                  <c:v>2011/02</c:v>
                </c:pt>
                <c:pt idx="15">
                  <c:v>2011/03</c:v>
                </c:pt>
                <c:pt idx="16">
                  <c:v>2011/04</c:v>
                </c:pt>
                <c:pt idx="17">
                  <c:v>2011/05</c:v>
                </c:pt>
                <c:pt idx="18">
                  <c:v>2011/06</c:v>
                </c:pt>
                <c:pt idx="19">
                  <c:v>2011/07</c:v>
                </c:pt>
                <c:pt idx="20">
                  <c:v>2011/08</c:v>
                </c:pt>
                <c:pt idx="21">
                  <c:v>2011/09</c:v>
                </c:pt>
                <c:pt idx="22">
                  <c:v>2011/10</c:v>
                </c:pt>
                <c:pt idx="23">
                  <c:v>2011/11</c:v>
                </c:pt>
                <c:pt idx="24">
                  <c:v>2011/12</c:v>
                </c:pt>
                <c:pt idx="25">
                  <c:v>2011/13</c:v>
                </c:pt>
                <c:pt idx="26">
                  <c:v>2011/14</c:v>
                </c:pt>
                <c:pt idx="27">
                  <c:v>2011/15</c:v>
                </c:pt>
                <c:pt idx="28">
                  <c:v>2011/16</c:v>
                </c:pt>
                <c:pt idx="29">
                  <c:v>2011/17</c:v>
                </c:pt>
                <c:pt idx="30">
                  <c:v>2011/18</c:v>
                </c:pt>
                <c:pt idx="31">
                  <c:v>2011/19</c:v>
                </c:pt>
                <c:pt idx="32">
                  <c:v>2011/20</c:v>
                </c:pt>
                <c:pt idx="33">
                  <c:v>2011/21</c:v>
                </c:pt>
                <c:pt idx="34">
                  <c:v>2011/22</c:v>
                </c:pt>
                <c:pt idx="35">
                  <c:v>2011/23</c:v>
                </c:pt>
                <c:pt idx="36">
                  <c:v>2011/24</c:v>
                </c:pt>
                <c:pt idx="37">
                  <c:v>2011/25</c:v>
                </c:pt>
                <c:pt idx="38">
                  <c:v>2011/26</c:v>
                </c:pt>
                <c:pt idx="39">
                  <c:v>2011/27</c:v>
                </c:pt>
                <c:pt idx="40">
                  <c:v>2011/28</c:v>
                </c:pt>
                <c:pt idx="41">
                  <c:v>2011/29</c:v>
                </c:pt>
                <c:pt idx="42">
                  <c:v>2011/30</c:v>
                </c:pt>
                <c:pt idx="43">
                  <c:v>2011/31</c:v>
                </c:pt>
                <c:pt idx="44">
                  <c:v>2011/32</c:v>
                </c:pt>
                <c:pt idx="45">
                  <c:v>2011/33</c:v>
                </c:pt>
                <c:pt idx="46">
                  <c:v>2011/34</c:v>
                </c:pt>
                <c:pt idx="47">
                  <c:v>2011/35</c:v>
                </c:pt>
                <c:pt idx="48">
                  <c:v>2011/36</c:v>
                </c:pt>
                <c:pt idx="49">
                  <c:v>2011/37</c:v>
                </c:pt>
                <c:pt idx="50">
                  <c:v>2011/38</c:v>
                </c:pt>
                <c:pt idx="51">
                  <c:v>2011/39</c:v>
                </c:pt>
                <c:pt idx="52">
                  <c:v>2011/40</c:v>
                </c:pt>
                <c:pt idx="53">
                  <c:v>2011/41</c:v>
                </c:pt>
                <c:pt idx="54">
                  <c:v>2011/42</c:v>
                </c:pt>
                <c:pt idx="55">
                  <c:v>2011/43</c:v>
                </c:pt>
                <c:pt idx="56">
                  <c:v>2011/44</c:v>
                </c:pt>
                <c:pt idx="57">
                  <c:v>2011/45</c:v>
                </c:pt>
                <c:pt idx="58">
                  <c:v>2011/46</c:v>
                </c:pt>
                <c:pt idx="59">
                  <c:v>2011/47</c:v>
                </c:pt>
                <c:pt idx="60">
                  <c:v>2011/48</c:v>
                </c:pt>
                <c:pt idx="61">
                  <c:v>2011/49</c:v>
                </c:pt>
                <c:pt idx="62">
                  <c:v>2011/50</c:v>
                </c:pt>
                <c:pt idx="63">
                  <c:v>2011/51</c:v>
                </c:pt>
                <c:pt idx="64">
                  <c:v>2011/52</c:v>
                </c:pt>
              </c:strCache>
            </c:strRef>
          </c:cat>
          <c:val>
            <c:numRef>
              <c:f>Weektotalen!$C$7:$C$71</c:f>
              <c:numCache>
                <c:formatCode>0.0</c:formatCode>
                <c:ptCount val="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</c:numCache>
            </c:numRef>
          </c:val>
        </c:ser>
        <c:marker val="1"/>
        <c:axId val="140734848"/>
        <c:axId val="140736384"/>
      </c:lineChart>
      <c:catAx>
        <c:axId val="140734848"/>
        <c:scaling>
          <c:orientation val="minMax"/>
        </c:scaling>
        <c:axPos val="b"/>
        <c:tickLblPos val="nextTo"/>
        <c:crossAx val="140736384"/>
        <c:crosses val="autoZero"/>
        <c:auto val="1"/>
        <c:lblAlgn val="ctr"/>
        <c:lblOffset val="100"/>
      </c:catAx>
      <c:valAx>
        <c:axId val="140736384"/>
        <c:scaling>
          <c:orientation val="minMax"/>
          <c:max val="80"/>
          <c:min val="70"/>
        </c:scaling>
        <c:axPos val="l"/>
        <c:majorGridlines/>
        <c:numFmt formatCode="0.0" sourceLinked="1"/>
        <c:tickLblPos val="nextTo"/>
        <c:crossAx val="140734848"/>
        <c:crosses val="autoZero"/>
        <c:crossBetween val="between"/>
      </c:valAx>
    </c:plotArea>
    <c:plotVisOnly val="1"/>
  </c:chart>
  <c:spPr>
    <a:gradFill>
      <a:gsLst>
        <a:gs pos="0">
          <a:srgbClr val="1F497D">
            <a:lumMod val="40000"/>
            <a:lumOff val="60000"/>
          </a:srgbClr>
        </a:gs>
        <a:gs pos="7001">
          <a:srgbClr val="E6E6E6"/>
        </a:gs>
        <a:gs pos="32001">
          <a:srgbClr val="7D8496"/>
        </a:gs>
        <a:gs pos="47000">
          <a:srgbClr val="E6E6E6"/>
        </a:gs>
        <a:gs pos="85001">
          <a:srgbClr val="7D8496"/>
        </a:gs>
        <a:gs pos="100000">
          <a:srgbClr val="E6E6E6"/>
        </a:gs>
      </a:gsLst>
      <a:lin ang="5400000" scaled="0"/>
    </a:gradFill>
  </c:sp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BE"/>
  <c:chart>
    <c:title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Zwemmen</c:v>
          </c:tx>
          <c:cat>
            <c:strRef>
              <c:f>Weektotalen!$A$7:$A$71</c:f>
              <c:strCache>
                <c:ptCount val="65"/>
                <c:pt idx="0">
                  <c:v>2010/40</c:v>
                </c:pt>
                <c:pt idx="1">
                  <c:v>2010/41</c:v>
                </c:pt>
                <c:pt idx="2">
                  <c:v>2010/42</c:v>
                </c:pt>
                <c:pt idx="3">
                  <c:v>2010/43</c:v>
                </c:pt>
                <c:pt idx="4">
                  <c:v>2010/44</c:v>
                </c:pt>
                <c:pt idx="5">
                  <c:v>2010/45</c:v>
                </c:pt>
                <c:pt idx="6">
                  <c:v>2010/46</c:v>
                </c:pt>
                <c:pt idx="7">
                  <c:v>2010/47</c:v>
                </c:pt>
                <c:pt idx="8">
                  <c:v>2010/48</c:v>
                </c:pt>
                <c:pt idx="9">
                  <c:v>2010/49</c:v>
                </c:pt>
                <c:pt idx="10">
                  <c:v>2010/50</c:v>
                </c:pt>
                <c:pt idx="11">
                  <c:v>2010/51</c:v>
                </c:pt>
                <c:pt idx="12">
                  <c:v>2010/52</c:v>
                </c:pt>
                <c:pt idx="13">
                  <c:v>2011/01</c:v>
                </c:pt>
                <c:pt idx="14">
                  <c:v>2011/02</c:v>
                </c:pt>
                <c:pt idx="15">
                  <c:v>2011/03</c:v>
                </c:pt>
                <c:pt idx="16">
                  <c:v>2011/04</c:v>
                </c:pt>
                <c:pt idx="17">
                  <c:v>2011/05</c:v>
                </c:pt>
                <c:pt idx="18">
                  <c:v>2011/06</c:v>
                </c:pt>
                <c:pt idx="19">
                  <c:v>2011/07</c:v>
                </c:pt>
                <c:pt idx="20">
                  <c:v>2011/08</c:v>
                </c:pt>
                <c:pt idx="21">
                  <c:v>2011/09</c:v>
                </c:pt>
                <c:pt idx="22">
                  <c:v>2011/10</c:v>
                </c:pt>
                <c:pt idx="23">
                  <c:v>2011/11</c:v>
                </c:pt>
                <c:pt idx="24">
                  <c:v>2011/12</c:v>
                </c:pt>
                <c:pt idx="25">
                  <c:v>2011/13</c:v>
                </c:pt>
                <c:pt idx="26">
                  <c:v>2011/14</c:v>
                </c:pt>
                <c:pt idx="27">
                  <c:v>2011/15</c:v>
                </c:pt>
                <c:pt idx="28">
                  <c:v>2011/16</c:v>
                </c:pt>
                <c:pt idx="29">
                  <c:v>2011/17</c:v>
                </c:pt>
                <c:pt idx="30">
                  <c:v>2011/18</c:v>
                </c:pt>
                <c:pt idx="31">
                  <c:v>2011/19</c:v>
                </c:pt>
                <c:pt idx="32">
                  <c:v>2011/20</c:v>
                </c:pt>
                <c:pt idx="33">
                  <c:v>2011/21</c:v>
                </c:pt>
                <c:pt idx="34">
                  <c:v>2011/22</c:v>
                </c:pt>
                <c:pt idx="35">
                  <c:v>2011/23</c:v>
                </c:pt>
                <c:pt idx="36">
                  <c:v>2011/24</c:v>
                </c:pt>
                <c:pt idx="37">
                  <c:v>2011/25</c:v>
                </c:pt>
                <c:pt idx="38">
                  <c:v>2011/26</c:v>
                </c:pt>
                <c:pt idx="39">
                  <c:v>2011/27</c:v>
                </c:pt>
                <c:pt idx="40">
                  <c:v>2011/28</c:v>
                </c:pt>
                <c:pt idx="41">
                  <c:v>2011/29</c:v>
                </c:pt>
                <c:pt idx="42">
                  <c:v>2011/30</c:v>
                </c:pt>
                <c:pt idx="43">
                  <c:v>2011/31</c:v>
                </c:pt>
                <c:pt idx="44">
                  <c:v>2011/32</c:v>
                </c:pt>
                <c:pt idx="45">
                  <c:v>2011/33</c:v>
                </c:pt>
                <c:pt idx="46">
                  <c:v>2011/34</c:v>
                </c:pt>
                <c:pt idx="47">
                  <c:v>2011/35</c:v>
                </c:pt>
                <c:pt idx="48">
                  <c:v>2011/36</c:v>
                </c:pt>
                <c:pt idx="49">
                  <c:v>2011/37</c:v>
                </c:pt>
                <c:pt idx="50">
                  <c:v>2011/38</c:v>
                </c:pt>
                <c:pt idx="51">
                  <c:v>2011/39</c:v>
                </c:pt>
                <c:pt idx="52">
                  <c:v>2011/40</c:v>
                </c:pt>
                <c:pt idx="53">
                  <c:v>2011/41</c:v>
                </c:pt>
                <c:pt idx="54">
                  <c:v>2011/42</c:v>
                </c:pt>
                <c:pt idx="55">
                  <c:v>2011/43</c:v>
                </c:pt>
                <c:pt idx="56">
                  <c:v>2011/44</c:v>
                </c:pt>
                <c:pt idx="57">
                  <c:v>2011/45</c:v>
                </c:pt>
                <c:pt idx="58">
                  <c:v>2011/46</c:v>
                </c:pt>
                <c:pt idx="59">
                  <c:v>2011/47</c:v>
                </c:pt>
                <c:pt idx="60">
                  <c:v>2011/48</c:v>
                </c:pt>
                <c:pt idx="61">
                  <c:v>2011/49</c:v>
                </c:pt>
                <c:pt idx="62">
                  <c:v>2011/50</c:v>
                </c:pt>
                <c:pt idx="63">
                  <c:v>2011/51</c:v>
                </c:pt>
                <c:pt idx="64">
                  <c:v>2011/52</c:v>
                </c:pt>
              </c:strCache>
            </c:strRef>
          </c:cat>
          <c:val>
            <c:numRef>
              <c:f>Weektotalen!$E$7:$E$71</c:f>
              <c:numCache>
                <c:formatCode>0.00</c:formatCode>
                <c:ptCount val="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</c:numCache>
            </c:numRef>
          </c:val>
        </c:ser>
        <c:shape val="box"/>
        <c:axId val="140760576"/>
        <c:axId val="140762112"/>
        <c:axId val="0"/>
      </c:bar3DChart>
      <c:catAx>
        <c:axId val="140760576"/>
        <c:scaling>
          <c:orientation val="minMax"/>
        </c:scaling>
        <c:axPos val="b"/>
        <c:tickLblPos val="nextTo"/>
        <c:crossAx val="140762112"/>
        <c:crosses val="autoZero"/>
        <c:auto val="1"/>
        <c:lblAlgn val="ctr"/>
        <c:lblOffset val="100"/>
      </c:catAx>
      <c:valAx>
        <c:axId val="140762112"/>
        <c:scaling>
          <c:orientation val="minMax"/>
        </c:scaling>
        <c:axPos val="l"/>
        <c:majorGridlines/>
        <c:numFmt formatCode="0.00" sourceLinked="1"/>
        <c:tickLblPos val="nextTo"/>
        <c:crossAx val="140760576"/>
        <c:crosses val="autoZero"/>
        <c:crossBetween val="between"/>
      </c:valAx>
    </c:plotArea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</c:sp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BE"/>
  <c:chart>
    <c:title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Weektotaal</c:v>
          </c:tx>
          <c:cat>
            <c:strRef>
              <c:f>Weektotalen!$A$7:$A$71</c:f>
              <c:strCache>
                <c:ptCount val="65"/>
                <c:pt idx="0">
                  <c:v>2010/40</c:v>
                </c:pt>
                <c:pt idx="1">
                  <c:v>2010/41</c:v>
                </c:pt>
                <c:pt idx="2">
                  <c:v>2010/42</c:v>
                </c:pt>
                <c:pt idx="3">
                  <c:v>2010/43</c:v>
                </c:pt>
                <c:pt idx="4">
                  <c:v>2010/44</c:v>
                </c:pt>
                <c:pt idx="5">
                  <c:v>2010/45</c:v>
                </c:pt>
                <c:pt idx="6">
                  <c:v>2010/46</c:v>
                </c:pt>
                <c:pt idx="7">
                  <c:v>2010/47</c:v>
                </c:pt>
                <c:pt idx="8">
                  <c:v>2010/48</c:v>
                </c:pt>
                <c:pt idx="9">
                  <c:v>2010/49</c:v>
                </c:pt>
                <c:pt idx="10">
                  <c:v>2010/50</c:v>
                </c:pt>
                <c:pt idx="11">
                  <c:v>2010/51</c:v>
                </c:pt>
                <c:pt idx="12">
                  <c:v>2010/52</c:v>
                </c:pt>
                <c:pt idx="13">
                  <c:v>2011/01</c:v>
                </c:pt>
                <c:pt idx="14">
                  <c:v>2011/02</c:v>
                </c:pt>
                <c:pt idx="15">
                  <c:v>2011/03</c:v>
                </c:pt>
                <c:pt idx="16">
                  <c:v>2011/04</c:v>
                </c:pt>
                <c:pt idx="17">
                  <c:v>2011/05</c:v>
                </c:pt>
                <c:pt idx="18">
                  <c:v>2011/06</c:v>
                </c:pt>
                <c:pt idx="19">
                  <c:v>2011/07</c:v>
                </c:pt>
                <c:pt idx="20">
                  <c:v>2011/08</c:v>
                </c:pt>
                <c:pt idx="21">
                  <c:v>2011/09</c:v>
                </c:pt>
                <c:pt idx="22">
                  <c:v>2011/10</c:v>
                </c:pt>
                <c:pt idx="23">
                  <c:v>2011/11</c:v>
                </c:pt>
                <c:pt idx="24">
                  <c:v>2011/12</c:v>
                </c:pt>
                <c:pt idx="25">
                  <c:v>2011/13</c:v>
                </c:pt>
                <c:pt idx="26">
                  <c:v>2011/14</c:v>
                </c:pt>
                <c:pt idx="27">
                  <c:v>2011/15</c:v>
                </c:pt>
                <c:pt idx="28">
                  <c:v>2011/16</c:v>
                </c:pt>
                <c:pt idx="29">
                  <c:v>2011/17</c:v>
                </c:pt>
                <c:pt idx="30">
                  <c:v>2011/18</c:v>
                </c:pt>
                <c:pt idx="31">
                  <c:v>2011/19</c:v>
                </c:pt>
                <c:pt idx="32">
                  <c:v>2011/20</c:v>
                </c:pt>
                <c:pt idx="33">
                  <c:v>2011/21</c:v>
                </c:pt>
                <c:pt idx="34">
                  <c:v>2011/22</c:v>
                </c:pt>
                <c:pt idx="35">
                  <c:v>2011/23</c:v>
                </c:pt>
                <c:pt idx="36">
                  <c:v>2011/24</c:v>
                </c:pt>
                <c:pt idx="37">
                  <c:v>2011/25</c:v>
                </c:pt>
                <c:pt idx="38">
                  <c:v>2011/26</c:v>
                </c:pt>
                <c:pt idx="39">
                  <c:v>2011/27</c:v>
                </c:pt>
                <c:pt idx="40">
                  <c:v>2011/28</c:v>
                </c:pt>
                <c:pt idx="41">
                  <c:v>2011/29</c:v>
                </c:pt>
                <c:pt idx="42">
                  <c:v>2011/30</c:v>
                </c:pt>
                <c:pt idx="43">
                  <c:v>2011/31</c:v>
                </c:pt>
                <c:pt idx="44">
                  <c:v>2011/32</c:v>
                </c:pt>
                <c:pt idx="45">
                  <c:v>2011/33</c:v>
                </c:pt>
                <c:pt idx="46">
                  <c:v>2011/34</c:v>
                </c:pt>
                <c:pt idx="47">
                  <c:v>2011/35</c:v>
                </c:pt>
                <c:pt idx="48">
                  <c:v>2011/36</c:v>
                </c:pt>
                <c:pt idx="49">
                  <c:v>2011/37</c:v>
                </c:pt>
                <c:pt idx="50">
                  <c:v>2011/38</c:v>
                </c:pt>
                <c:pt idx="51">
                  <c:v>2011/39</c:v>
                </c:pt>
                <c:pt idx="52">
                  <c:v>2011/40</c:v>
                </c:pt>
                <c:pt idx="53">
                  <c:v>2011/41</c:v>
                </c:pt>
                <c:pt idx="54">
                  <c:v>2011/42</c:v>
                </c:pt>
                <c:pt idx="55">
                  <c:v>2011/43</c:v>
                </c:pt>
                <c:pt idx="56">
                  <c:v>2011/44</c:v>
                </c:pt>
                <c:pt idx="57">
                  <c:v>2011/45</c:v>
                </c:pt>
                <c:pt idx="58">
                  <c:v>2011/46</c:v>
                </c:pt>
                <c:pt idx="59">
                  <c:v>2011/47</c:v>
                </c:pt>
                <c:pt idx="60">
                  <c:v>2011/48</c:v>
                </c:pt>
                <c:pt idx="61">
                  <c:v>2011/49</c:v>
                </c:pt>
                <c:pt idx="62">
                  <c:v>2011/50</c:v>
                </c:pt>
                <c:pt idx="63">
                  <c:v>2011/51</c:v>
                </c:pt>
                <c:pt idx="64">
                  <c:v>2011/52</c:v>
                </c:pt>
              </c:strCache>
            </c:strRef>
          </c:cat>
          <c:val>
            <c:numRef>
              <c:f>Weektotalen!$T$7:$T$71</c:f>
              <c:numCache>
                <c:formatCode>h:mm:ss;@</c:formatCode>
                <c:ptCount val="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</c:numCache>
            </c:numRef>
          </c:val>
        </c:ser>
        <c:shape val="box"/>
        <c:axId val="140794496"/>
        <c:axId val="140808576"/>
        <c:axId val="0"/>
      </c:bar3DChart>
      <c:catAx>
        <c:axId val="140794496"/>
        <c:scaling>
          <c:orientation val="minMax"/>
        </c:scaling>
        <c:axPos val="b"/>
        <c:numFmt formatCode="h:mm:ss;@" sourceLinked="1"/>
        <c:tickLblPos val="nextTo"/>
        <c:crossAx val="140808576"/>
        <c:crosses val="autoZero"/>
        <c:auto val="1"/>
        <c:lblAlgn val="ctr"/>
        <c:lblOffset val="100"/>
      </c:catAx>
      <c:valAx>
        <c:axId val="140808576"/>
        <c:scaling>
          <c:orientation val="minMax"/>
          <c:max val="0.5"/>
          <c:min val="0"/>
        </c:scaling>
        <c:axPos val="l"/>
        <c:majorGridlines/>
        <c:numFmt formatCode="h:mm:ss;@" sourceLinked="1"/>
        <c:tickLblPos val="nextTo"/>
        <c:crossAx val="140794496"/>
        <c:crosses val="autoZero"/>
        <c:crossBetween val="between"/>
        <c:majorUnit val="2.0833333300000267E-2"/>
      </c:valAx>
    </c:plotArea>
    <c:plotVisOnly val="1"/>
  </c:chart>
  <c:spPr>
    <a:gradFill>
      <a:gsLst>
        <a:gs pos="0">
          <a:srgbClr val="03D4A8"/>
        </a:gs>
        <a:gs pos="25000">
          <a:srgbClr val="21D6E0"/>
        </a:gs>
        <a:gs pos="75000">
          <a:srgbClr val="0087E6"/>
        </a:gs>
        <a:gs pos="100000">
          <a:srgbClr val="005CBF"/>
        </a:gs>
      </a:gsLst>
      <a:lin ang="5400000" scaled="0"/>
    </a:gradFill>
  </c:sp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179</xdr:row>
      <xdr:rowOff>0</xdr:rowOff>
    </xdr:from>
    <xdr:to>
      <xdr:col>22</xdr:col>
      <xdr:colOff>9526</xdr:colOff>
      <xdr:row>211</xdr:row>
      <xdr:rowOff>28576</xdr:rowOff>
    </xdr:to>
    <xdr:graphicFrame macro="">
      <xdr:nvGraphicFramePr>
        <xdr:cNvPr id="4" name="Grafiek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600075</xdr:colOff>
      <xdr:row>215</xdr:row>
      <xdr:rowOff>19050</xdr:rowOff>
    </xdr:from>
    <xdr:to>
      <xdr:col>22</xdr:col>
      <xdr:colOff>19050</xdr:colOff>
      <xdr:row>247</xdr:row>
      <xdr:rowOff>38100</xdr:rowOff>
    </xdr:to>
    <xdr:graphicFrame macro="">
      <xdr:nvGraphicFramePr>
        <xdr:cNvPr id="5" name="Grafiek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75</xdr:row>
      <xdr:rowOff>28575</xdr:rowOff>
    </xdr:from>
    <xdr:to>
      <xdr:col>22</xdr:col>
      <xdr:colOff>9525</xdr:colOff>
      <xdr:row>106</xdr:row>
      <xdr:rowOff>180975</xdr:rowOff>
    </xdr:to>
    <xdr:graphicFrame macro="">
      <xdr:nvGraphicFramePr>
        <xdr:cNvPr id="8" name="Grafiek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571500</xdr:colOff>
      <xdr:row>108</xdr:row>
      <xdr:rowOff>180974</xdr:rowOff>
    </xdr:from>
    <xdr:to>
      <xdr:col>21</xdr:col>
      <xdr:colOff>600075</xdr:colOff>
      <xdr:row>140</xdr:row>
      <xdr:rowOff>161925</xdr:rowOff>
    </xdr:to>
    <xdr:graphicFrame macro="">
      <xdr:nvGraphicFramePr>
        <xdr:cNvPr id="9" name="Grafiek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600075</xdr:colOff>
      <xdr:row>144</xdr:row>
      <xdr:rowOff>0</xdr:rowOff>
    </xdr:from>
    <xdr:to>
      <xdr:col>22</xdr:col>
      <xdr:colOff>0</xdr:colOff>
      <xdr:row>176</xdr:row>
      <xdr:rowOff>9526</xdr:rowOff>
    </xdr:to>
    <xdr:graphicFrame macro="">
      <xdr:nvGraphicFramePr>
        <xdr:cNvPr id="10" name="Grafiek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251</xdr:row>
      <xdr:rowOff>9524</xdr:rowOff>
    </xdr:from>
    <xdr:to>
      <xdr:col>22</xdr:col>
      <xdr:colOff>19050</xdr:colOff>
      <xdr:row>283</xdr:row>
      <xdr:rowOff>9525</xdr:rowOff>
    </xdr:to>
    <xdr:graphicFrame macro="">
      <xdr:nvGraphicFramePr>
        <xdr:cNvPr id="12" name="Grafiek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64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5" sqref="A5"/>
    </sheetView>
  </sheetViews>
  <sheetFormatPr defaultRowHeight="15"/>
  <cols>
    <col min="2" max="3" width="10.7109375" style="1" bestFit="1" customWidth="1"/>
    <col min="4" max="4" width="2.28515625" customWidth="1"/>
    <col min="5" max="5" width="5.42578125" customWidth="1"/>
    <col min="7" max="7" width="2.28515625" customWidth="1"/>
    <col min="8" max="8" width="23" customWidth="1"/>
    <col min="9" max="9" width="16.140625" customWidth="1"/>
    <col min="10" max="11" width="9.140625" style="76"/>
    <col min="15" max="15" width="59.140625" customWidth="1"/>
  </cols>
  <sheetData>
    <row r="1" spans="1:15" ht="27" thickBot="1">
      <c r="A1" s="196" t="s">
        <v>164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8"/>
    </row>
    <row r="5" spans="1:15" s="5" customFormat="1">
      <c r="A5" s="6" t="s">
        <v>0</v>
      </c>
      <c r="B5" s="200" t="s">
        <v>1</v>
      </c>
      <c r="C5" s="200"/>
      <c r="E5" s="6" t="s">
        <v>2</v>
      </c>
      <c r="F5" s="6" t="s">
        <v>3</v>
      </c>
      <c r="H5" s="6" t="s">
        <v>4</v>
      </c>
      <c r="I5" s="6" t="s">
        <v>5</v>
      </c>
      <c r="J5" s="78" t="s">
        <v>6</v>
      </c>
      <c r="K5" s="78" t="s">
        <v>7</v>
      </c>
      <c r="L5" s="6" t="s">
        <v>8</v>
      </c>
      <c r="M5" s="6" t="s">
        <v>2</v>
      </c>
      <c r="N5" s="6" t="s">
        <v>9</v>
      </c>
      <c r="O5" s="6" t="s">
        <v>10</v>
      </c>
    </row>
    <row r="6" spans="1:15">
      <c r="A6" s="199"/>
      <c r="B6" s="37" t="s">
        <v>11</v>
      </c>
      <c r="C6" s="75">
        <v>40452</v>
      </c>
      <c r="D6" s="76"/>
      <c r="E6" s="37"/>
      <c r="F6" s="15"/>
      <c r="G6" s="16"/>
      <c r="H6" s="72"/>
      <c r="I6" s="72"/>
      <c r="J6" s="178"/>
      <c r="K6" s="22"/>
      <c r="L6" s="17" t="e">
        <f>J6/K6/24</f>
        <v>#DIV/0!</v>
      </c>
      <c r="M6" s="37"/>
      <c r="N6" s="37"/>
      <c r="O6" s="13"/>
    </row>
    <row r="7" spans="1:15">
      <c r="A7" s="199"/>
      <c r="B7" s="19" t="s">
        <v>12</v>
      </c>
      <c r="C7" s="77">
        <v>40453</v>
      </c>
      <c r="D7" s="76"/>
      <c r="E7" s="19"/>
      <c r="F7" s="20"/>
      <c r="G7" s="16"/>
      <c r="H7" s="73"/>
      <c r="I7" s="73"/>
      <c r="J7" s="179"/>
      <c r="K7" s="28"/>
      <c r="L7" s="21" t="e">
        <f t="shared" ref="L7:L70" si="0">J7/K7/24</f>
        <v>#DIV/0!</v>
      </c>
      <c r="M7" s="19"/>
      <c r="N7" s="19"/>
      <c r="O7" s="14"/>
    </row>
    <row r="8" spans="1:15">
      <c r="A8" s="199"/>
      <c r="B8" s="19" t="s">
        <v>13</v>
      </c>
      <c r="C8" s="77">
        <v>40454</v>
      </c>
      <c r="D8" s="76"/>
      <c r="E8" s="19"/>
      <c r="F8" s="20"/>
      <c r="G8" s="16"/>
      <c r="H8" s="73"/>
      <c r="I8" s="73"/>
      <c r="J8" s="179"/>
      <c r="K8" s="28"/>
      <c r="L8" s="21" t="e">
        <f t="shared" si="0"/>
        <v>#DIV/0!</v>
      </c>
      <c r="M8" s="19"/>
      <c r="N8" s="19"/>
      <c r="O8" s="14"/>
    </row>
    <row r="9" spans="1:15">
      <c r="A9" s="199" t="s">
        <v>21</v>
      </c>
      <c r="B9" s="37" t="s">
        <v>14</v>
      </c>
      <c r="C9" s="75">
        <v>40455</v>
      </c>
      <c r="D9" s="76"/>
      <c r="E9" s="37"/>
      <c r="F9" s="15"/>
      <c r="G9" s="16"/>
      <c r="H9" s="72"/>
      <c r="I9" s="72"/>
      <c r="J9" s="178"/>
      <c r="K9" s="22"/>
      <c r="L9" s="17" t="e">
        <f t="shared" si="0"/>
        <v>#DIV/0!</v>
      </c>
      <c r="M9" s="37"/>
      <c r="N9" s="37"/>
      <c r="O9" s="13"/>
    </row>
    <row r="10" spans="1:15">
      <c r="A10" s="199"/>
      <c r="B10" s="37" t="s">
        <v>15</v>
      </c>
      <c r="C10" s="75">
        <v>40456</v>
      </c>
      <c r="D10" s="76"/>
      <c r="E10" s="37"/>
      <c r="F10" s="15"/>
      <c r="G10" s="16"/>
      <c r="H10" s="72"/>
      <c r="I10" s="72"/>
      <c r="J10" s="178"/>
      <c r="K10" s="22"/>
      <c r="L10" s="17" t="e">
        <f t="shared" si="0"/>
        <v>#DIV/0!</v>
      </c>
      <c r="M10" s="37"/>
      <c r="N10" s="37"/>
      <c r="O10" s="13"/>
    </row>
    <row r="11" spans="1:15">
      <c r="A11" s="199"/>
      <c r="B11" s="37" t="s">
        <v>16</v>
      </c>
      <c r="C11" s="75">
        <v>40457</v>
      </c>
      <c r="D11" s="76"/>
      <c r="E11" s="37"/>
      <c r="F11" s="15"/>
      <c r="G11" s="16"/>
      <c r="H11" s="72"/>
      <c r="I11" s="72"/>
      <c r="J11" s="178"/>
      <c r="K11" s="22"/>
      <c r="L11" s="17" t="e">
        <f t="shared" si="0"/>
        <v>#DIV/0!</v>
      </c>
      <c r="M11" s="37"/>
      <c r="N11" s="37"/>
      <c r="O11" s="13"/>
    </row>
    <row r="12" spans="1:15">
      <c r="A12" s="199"/>
      <c r="B12" s="37" t="s">
        <v>17</v>
      </c>
      <c r="C12" s="75">
        <v>40458</v>
      </c>
      <c r="D12" s="76"/>
      <c r="E12" s="37"/>
      <c r="F12" s="15"/>
      <c r="G12" s="16"/>
      <c r="H12" s="72"/>
      <c r="I12" s="72"/>
      <c r="J12" s="178"/>
      <c r="K12" s="22"/>
      <c r="L12" s="17" t="e">
        <f t="shared" si="0"/>
        <v>#DIV/0!</v>
      </c>
      <c r="M12" s="37"/>
      <c r="N12" s="37"/>
      <c r="O12" s="13"/>
    </row>
    <row r="13" spans="1:15">
      <c r="A13" s="199"/>
      <c r="B13" s="37" t="s">
        <v>11</v>
      </c>
      <c r="C13" s="75">
        <v>40459</v>
      </c>
      <c r="D13" s="76"/>
      <c r="E13" s="37"/>
      <c r="F13" s="15"/>
      <c r="G13" s="16"/>
      <c r="H13" s="72"/>
      <c r="I13" s="72"/>
      <c r="J13" s="178"/>
      <c r="K13" s="22"/>
      <c r="L13" s="17" t="e">
        <f t="shared" si="0"/>
        <v>#DIV/0!</v>
      </c>
      <c r="M13" s="37"/>
      <c r="N13" s="37"/>
      <c r="O13" s="13"/>
    </row>
    <row r="14" spans="1:15">
      <c r="A14" s="199"/>
      <c r="B14" s="19" t="s">
        <v>12</v>
      </c>
      <c r="C14" s="77">
        <v>40460</v>
      </c>
      <c r="D14" s="76"/>
      <c r="E14" s="19"/>
      <c r="F14" s="20"/>
      <c r="G14" s="16"/>
      <c r="H14" s="73"/>
      <c r="I14" s="73"/>
      <c r="J14" s="179"/>
      <c r="K14" s="28"/>
      <c r="L14" s="21" t="e">
        <f t="shared" si="0"/>
        <v>#DIV/0!</v>
      </c>
      <c r="M14" s="19"/>
      <c r="N14" s="19"/>
      <c r="O14" s="14"/>
    </row>
    <row r="15" spans="1:15">
      <c r="A15" s="199"/>
      <c r="B15" s="19" t="s">
        <v>13</v>
      </c>
      <c r="C15" s="77">
        <v>40461</v>
      </c>
      <c r="D15" s="76"/>
      <c r="E15" s="19"/>
      <c r="F15" s="20"/>
      <c r="G15" s="16"/>
      <c r="H15" s="73"/>
      <c r="I15" s="73"/>
      <c r="J15" s="179"/>
      <c r="K15" s="28"/>
      <c r="L15" s="21" t="e">
        <f t="shared" si="0"/>
        <v>#DIV/0!</v>
      </c>
      <c r="M15" s="19"/>
      <c r="N15" s="19"/>
      <c r="O15" s="14"/>
    </row>
    <row r="16" spans="1:15">
      <c r="A16" s="199" t="s">
        <v>22</v>
      </c>
      <c r="B16" s="37" t="s">
        <v>14</v>
      </c>
      <c r="C16" s="75">
        <v>40462</v>
      </c>
      <c r="D16" s="76"/>
      <c r="E16" s="37"/>
      <c r="F16" s="15"/>
      <c r="G16" s="16"/>
      <c r="H16" s="72"/>
      <c r="I16" s="72"/>
      <c r="J16" s="178"/>
      <c r="K16" s="22"/>
      <c r="L16" s="17" t="e">
        <f t="shared" si="0"/>
        <v>#DIV/0!</v>
      </c>
      <c r="M16" s="37"/>
      <c r="N16" s="37"/>
      <c r="O16" s="13"/>
    </row>
    <row r="17" spans="1:15">
      <c r="A17" s="199"/>
      <c r="B17" s="37" t="s">
        <v>15</v>
      </c>
      <c r="C17" s="75">
        <v>40463</v>
      </c>
      <c r="D17" s="76"/>
      <c r="E17" s="37"/>
      <c r="F17" s="15"/>
      <c r="G17" s="16"/>
      <c r="H17" s="72"/>
      <c r="I17" s="72"/>
      <c r="J17" s="178"/>
      <c r="K17" s="22"/>
      <c r="L17" s="17" t="e">
        <f t="shared" si="0"/>
        <v>#DIV/0!</v>
      </c>
      <c r="M17" s="37"/>
      <c r="N17" s="37"/>
      <c r="O17" s="13"/>
    </row>
    <row r="18" spans="1:15">
      <c r="A18" s="199"/>
      <c r="B18" s="37" t="s">
        <v>16</v>
      </c>
      <c r="C18" s="75">
        <v>40464</v>
      </c>
      <c r="D18" s="76"/>
      <c r="E18" s="37"/>
      <c r="F18" s="15"/>
      <c r="G18" s="16"/>
      <c r="H18" s="72"/>
      <c r="I18" s="72"/>
      <c r="J18" s="178"/>
      <c r="K18" s="22"/>
      <c r="L18" s="17" t="e">
        <f t="shared" si="0"/>
        <v>#DIV/0!</v>
      </c>
      <c r="M18" s="37"/>
      <c r="N18" s="37"/>
      <c r="O18" s="13"/>
    </row>
    <row r="19" spans="1:15">
      <c r="A19" s="199"/>
      <c r="B19" s="37" t="s">
        <v>17</v>
      </c>
      <c r="C19" s="75">
        <v>40465</v>
      </c>
      <c r="D19" s="76"/>
      <c r="E19" s="37"/>
      <c r="F19" s="15"/>
      <c r="G19" s="16"/>
      <c r="H19" s="72"/>
      <c r="I19" s="72"/>
      <c r="J19" s="178"/>
      <c r="K19" s="22"/>
      <c r="L19" s="17" t="e">
        <f t="shared" si="0"/>
        <v>#DIV/0!</v>
      </c>
      <c r="M19" s="37"/>
      <c r="N19" s="37"/>
      <c r="O19" s="13"/>
    </row>
    <row r="20" spans="1:15">
      <c r="A20" s="199"/>
      <c r="B20" s="37" t="s">
        <v>11</v>
      </c>
      <c r="C20" s="75">
        <v>40466</v>
      </c>
      <c r="D20" s="76"/>
      <c r="E20" s="37"/>
      <c r="F20" s="15"/>
      <c r="G20" s="16"/>
      <c r="H20" s="72"/>
      <c r="I20" s="72"/>
      <c r="J20" s="178"/>
      <c r="K20" s="22"/>
      <c r="L20" s="17" t="e">
        <f t="shared" si="0"/>
        <v>#DIV/0!</v>
      </c>
      <c r="M20" s="37"/>
      <c r="N20" s="37"/>
      <c r="O20" s="13"/>
    </row>
    <row r="21" spans="1:15">
      <c r="A21" s="199"/>
      <c r="B21" s="19" t="s">
        <v>12</v>
      </c>
      <c r="C21" s="77">
        <v>40467</v>
      </c>
      <c r="D21" s="76"/>
      <c r="E21" s="19"/>
      <c r="F21" s="20"/>
      <c r="G21" s="16"/>
      <c r="H21" s="73"/>
      <c r="I21" s="73"/>
      <c r="J21" s="179"/>
      <c r="K21" s="28"/>
      <c r="L21" s="21" t="e">
        <f t="shared" si="0"/>
        <v>#DIV/0!</v>
      </c>
      <c r="M21" s="19"/>
      <c r="N21" s="19"/>
      <c r="O21" s="14"/>
    </row>
    <row r="22" spans="1:15">
      <c r="A22" s="199"/>
      <c r="B22" s="19" t="s">
        <v>13</v>
      </c>
      <c r="C22" s="77">
        <v>40468</v>
      </c>
      <c r="D22" s="76"/>
      <c r="E22" s="19"/>
      <c r="F22" s="20"/>
      <c r="G22" s="16"/>
      <c r="H22" s="73"/>
      <c r="I22" s="73"/>
      <c r="J22" s="179"/>
      <c r="K22" s="28"/>
      <c r="L22" s="21" t="e">
        <f t="shared" si="0"/>
        <v>#DIV/0!</v>
      </c>
      <c r="M22" s="19"/>
      <c r="N22" s="19"/>
      <c r="O22" s="14"/>
    </row>
    <row r="23" spans="1:15">
      <c r="A23" s="199" t="s">
        <v>23</v>
      </c>
      <c r="B23" s="37" t="s">
        <v>14</v>
      </c>
      <c r="C23" s="75">
        <v>40469</v>
      </c>
      <c r="D23" s="76"/>
      <c r="E23" s="37"/>
      <c r="F23" s="15"/>
      <c r="G23" s="16"/>
      <c r="H23" s="72"/>
      <c r="I23" s="72"/>
      <c r="J23" s="178"/>
      <c r="K23" s="22"/>
      <c r="L23" s="17" t="e">
        <f t="shared" si="0"/>
        <v>#DIV/0!</v>
      </c>
      <c r="M23" s="37"/>
      <c r="N23" s="37"/>
      <c r="O23" s="13"/>
    </row>
    <row r="24" spans="1:15">
      <c r="A24" s="199"/>
      <c r="B24" s="37" t="s">
        <v>15</v>
      </c>
      <c r="C24" s="75">
        <v>40470</v>
      </c>
      <c r="D24" s="76"/>
      <c r="E24" s="37"/>
      <c r="F24" s="15"/>
      <c r="G24" s="16"/>
      <c r="H24" s="72"/>
      <c r="I24" s="72"/>
      <c r="J24" s="178"/>
      <c r="K24" s="22"/>
      <c r="L24" s="17" t="e">
        <f t="shared" si="0"/>
        <v>#DIV/0!</v>
      </c>
      <c r="M24" s="37"/>
      <c r="N24" s="37"/>
      <c r="O24" s="13"/>
    </row>
    <row r="25" spans="1:15">
      <c r="A25" s="199"/>
      <c r="B25" s="37" t="s">
        <v>16</v>
      </c>
      <c r="C25" s="75">
        <v>40471</v>
      </c>
      <c r="D25" s="76"/>
      <c r="E25" s="37"/>
      <c r="F25" s="15"/>
      <c r="G25" s="16"/>
      <c r="H25" s="72"/>
      <c r="I25" s="72"/>
      <c r="J25" s="178"/>
      <c r="K25" s="22"/>
      <c r="L25" s="17" t="e">
        <f t="shared" si="0"/>
        <v>#DIV/0!</v>
      </c>
      <c r="M25" s="37"/>
      <c r="N25" s="37"/>
      <c r="O25" s="13"/>
    </row>
    <row r="26" spans="1:15">
      <c r="A26" s="199"/>
      <c r="B26" s="37" t="s">
        <v>17</v>
      </c>
      <c r="C26" s="75">
        <v>40472</v>
      </c>
      <c r="D26" s="76"/>
      <c r="E26" s="37"/>
      <c r="F26" s="15"/>
      <c r="G26" s="16"/>
      <c r="H26" s="72"/>
      <c r="I26" s="72"/>
      <c r="J26" s="178"/>
      <c r="K26" s="22"/>
      <c r="L26" s="17" t="e">
        <f t="shared" si="0"/>
        <v>#DIV/0!</v>
      </c>
      <c r="M26" s="37"/>
      <c r="N26" s="37"/>
      <c r="O26" s="13"/>
    </row>
    <row r="27" spans="1:15">
      <c r="A27" s="199"/>
      <c r="B27" s="37" t="s">
        <v>11</v>
      </c>
      <c r="C27" s="75">
        <v>40473</v>
      </c>
      <c r="D27" s="76"/>
      <c r="E27" s="37"/>
      <c r="F27" s="15"/>
      <c r="G27" s="16"/>
      <c r="H27" s="72"/>
      <c r="I27" s="72"/>
      <c r="J27" s="178"/>
      <c r="K27" s="22"/>
      <c r="L27" s="17" t="e">
        <f t="shared" si="0"/>
        <v>#DIV/0!</v>
      </c>
      <c r="M27" s="37"/>
      <c r="N27" s="37"/>
      <c r="O27" s="13"/>
    </row>
    <row r="28" spans="1:15">
      <c r="A28" s="199"/>
      <c r="B28" s="19" t="s">
        <v>12</v>
      </c>
      <c r="C28" s="77">
        <v>40474</v>
      </c>
      <c r="D28" s="76"/>
      <c r="E28" s="19"/>
      <c r="F28" s="20"/>
      <c r="G28" s="16"/>
      <c r="H28" s="73"/>
      <c r="I28" s="73"/>
      <c r="J28" s="179"/>
      <c r="K28" s="28"/>
      <c r="L28" s="21" t="e">
        <f t="shared" si="0"/>
        <v>#DIV/0!</v>
      </c>
      <c r="M28" s="19"/>
      <c r="N28" s="19"/>
      <c r="O28" s="189"/>
    </row>
    <row r="29" spans="1:15">
      <c r="A29" s="199"/>
      <c r="B29" s="19" t="s">
        <v>13</v>
      </c>
      <c r="C29" s="77">
        <v>40475</v>
      </c>
      <c r="D29" s="76"/>
      <c r="E29" s="19"/>
      <c r="F29" s="20"/>
      <c r="G29" s="16"/>
      <c r="H29" s="73"/>
      <c r="I29" s="73"/>
      <c r="J29" s="179"/>
      <c r="K29" s="28"/>
      <c r="L29" s="21" t="e">
        <f t="shared" si="0"/>
        <v>#DIV/0!</v>
      </c>
      <c r="M29" s="19"/>
      <c r="N29" s="19"/>
      <c r="O29" s="14"/>
    </row>
    <row r="30" spans="1:15">
      <c r="A30" s="199" t="s">
        <v>24</v>
      </c>
      <c r="B30" s="37" t="s">
        <v>14</v>
      </c>
      <c r="C30" s="75">
        <v>40476</v>
      </c>
      <c r="D30" s="76"/>
      <c r="E30" s="37"/>
      <c r="F30" s="15"/>
      <c r="G30" s="16"/>
      <c r="H30" s="72"/>
      <c r="I30" s="72"/>
      <c r="J30" s="178"/>
      <c r="K30" s="22"/>
      <c r="L30" s="17" t="e">
        <f t="shared" si="0"/>
        <v>#DIV/0!</v>
      </c>
      <c r="M30" s="37"/>
      <c r="N30" s="37"/>
      <c r="O30" s="13"/>
    </row>
    <row r="31" spans="1:15">
      <c r="A31" s="199"/>
      <c r="B31" s="37" t="s">
        <v>15</v>
      </c>
      <c r="C31" s="75">
        <v>40477</v>
      </c>
      <c r="D31" s="76"/>
      <c r="E31" s="37"/>
      <c r="F31" s="15"/>
      <c r="G31" s="16"/>
      <c r="H31" s="72"/>
      <c r="I31" s="72"/>
      <c r="J31" s="178"/>
      <c r="K31" s="22"/>
      <c r="L31" s="17" t="e">
        <f t="shared" si="0"/>
        <v>#DIV/0!</v>
      </c>
      <c r="M31" s="37"/>
      <c r="N31" s="37"/>
      <c r="O31" s="13"/>
    </row>
    <row r="32" spans="1:15">
      <c r="A32" s="199"/>
      <c r="B32" s="37" t="s">
        <v>16</v>
      </c>
      <c r="C32" s="75">
        <v>40478</v>
      </c>
      <c r="D32" s="76"/>
      <c r="E32" s="37"/>
      <c r="F32" s="15"/>
      <c r="G32" s="16"/>
      <c r="H32" s="72"/>
      <c r="I32" s="72"/>
      <c r="J32" s="178"/>
      <c r="K32" s="22"/>
      <c r="L32" s="17" t="e">
        <f t="shared" si="0"/>
        <v>#DIV/0!</v>
      </c>
      <c r="M32" s="37"/>
      <c r="N32" s="37"/>
      <c r="O32" s="13"/>
    </row>
    <row r="33" spans="1:15">
      <c r="A33" s="199"/>
      <c r="B33" s="37" t="s">
        <v>17</v>
      </c>
      <c r="C33" s="75">
        <v>40479</v>
      </c>
      <c r="D33" s="76"/>
      <c r="E33" s="37"/>
      <c r="F33" s="15"/>
      <c r="G33" s="16"/>
      <c r="H33" s="72"/>
      <c r="I33" s="72"/>
      <c r="J33" s="178"/>
      <c r="K33" s="22"/>
      <c r="L33" s="17" t="e">
        <f t="shared" si="0"/>
        <v>#DIV/0!</v>
      </c>
      <c r="M33" s="37"/>
      <c r="N33" s="37"/>
      <c r="O33" s="13"/>
    </row>
    <row r="34" spans="1:15">
      <c r="A34" s="199"/>
      <c r="B34" s="37" t="s">
        <v>11</v>
      </c>
      <c r="C34" s="75">
        <v>40480</v>
      </c>
      <c r="D34" s="76"/>
      <c r="E34" s="37"/>
      <c r="F34" s="15"/>
      <c r="G34" s="16"/>
      <c r="H34" s="72"/>
      <c r="I34" s="72"/>
      <c r="J34" s="178"/>
      <c r="K34" s="22"/>
      <c r="L34" s="17" t="e">
        <f t="shared" si="0"/>
        <v>#DIV/0!</v>
      </c>
      <c r="M34" s="37"/>
      <c r="N34" s="37"/>
      <c r="O34" s="13"/>
    </row>
    <row r="35" spans="1:15">
      <c r="A35" s="199"/>
      <c r="B35" s="19" t="s">
        <v>12</v>
      </c>
      <c r="C35" s="77">
        <v>40481</v>
      </c>
      <c r="D35" s="76"/>
      <c r="E35" s="19"/>
      <c r="F35" s="20"/>
      <c r="G35" s="16"/>
      <c r="H35" s="73"/>
      <c r="I35" s="73"/>
      <c r="J35" s="179"/>
      <c r="K35" s="28"/>
      <c r="L35" s="21" t="e">
        <f t="shared" si="0"/>
        <v>#DIV/0!</v>
      </c>
      <c r="M35" s="19"/>
      <c r="N35" s="19"/>
      <c r="O35" s="14"/>
    </row>
    <row r="36" spans="1:15">
      <c r="A36" s="199"/>
      <c r="B36" s="19" t="s">
        <v>13</v>
      </c>
      <c r="C36" s="77">
        <v>40482</v>
      </c>
      <c r="D36" s="76"/>
      <c r="E36" s="19"/>
      <c r="F36" s="20"/>
      <c r="G36" s="16"/>
      <c r="H36" s="73"/>
      <c r="I36" s="73"/>
      <c r="J36" s="179"/>
      <c r="K36" s="28"/>
      <c r="L36" s="21" t="e">
        <f t="shared" si="0"/>
        <v>#DIV/0!</v>
      </c>
      <c r="M36" s="19"/>
      <c r="N36" s="19"/>
      <c r="O36" s="14"/>
    </row>
    <row r="37" spans="1:15">
      <c r="A37" s="199" t="s">
        <v>25</v>
      </c>
      <c r="B37" s="37" t="s">
        <v>14</v>
      </c>
      <c r="C37" s="75">
        <v>40483</v>
      </c>
      <c r="D37" s="76"/>
      <c r="E37" s="37"/>
      <c r="F37" s="15"/>
      <c r="G37" s="16"/>
      <c r="H37" s="72"/>
      <c r="I37" s="72"/>
      <c r="J37" s="178"/>
      <c r="K37" s="22"/>
      <c r="L37" s="17" t="e">
        <f t="shared" si="0"/>
        <v>#DIV/0!</v>
      </c>
      <c r="M37" s="37"/>
      <c r="N37" s="37"/>
      <c r="O37" s="13"/>
    </row>
    <row r="38" spans="1:15">
      <c r="A38" s="199"/>
      <c r="B38" s="37" t="s">
        <v>15</v>
      </c>
      <c r="C38" s="75">
        <v>40484</v>
      </c>
      <c r="D38" s="76"/>
      <c r="E38" s="37"/>
      <c r="F38" s="15"/>
      <c r="G38" s="16"/>
      <c r="H38" s="72"/>
      <c r="I38" s="72"/>
      <c r="J38" s="178"/>
      <c r="K38" s="22"/>
      <c r="L38" s="17" t="e">
        <f t="shared" si="0"/>
        <v>#DIV/0!</v>
      </c>
      <c r="M38" s="37"/>
      <c r="N38" s="37"/>
      <c r="O38" s="13"/>
    </row>
    <row r="39" spans="1:15">
      <c r="A39" s="199"/>
      <c r="B39" s="37" t="s">
        <v>16</v>
      </c>
      <c r="C39" s="75">
        <v>40485</v>
      </c>
      <c r="D39" s="76"/>
      <c r="E39" s="37"/>
      <c r="F39" s="15"/>
      <c r="G39" s="16"/>
      <c r="H39" s="72"/>
      <c r="I39" s="72"/>
      <c r="J39" s="178"/>
      <c r="K39" s="22"/>
      <c r="L39" s="17" t="e">
        <f t="shared" si="0"/>
        <v>#DIV/0!</v>
      </c>
      <c r="M39" s="37"/>
      <c r="N39" s="37"/>
      <c r="O39" s="13"/>
    </row>
    <row r="40" spans="1:15">
      <c r="A40" s="199"/>
      <c r="B40" s="37" t="s">
        <v>17</v>
      </c>
      <c r="C40" s="75">
        <v>40486</v>
      </c>
      <c r="D40" s="76"/>
      <c r="E40" s="37"/>
      <c r="F40" s="15"/>
      <c r="G40" s="16"/>
      <c r="H40" s="72"/>
      <c r="I40" s="72"/>
      <c r="J40" s="178"/>
      <c r="K40" s="22"/>
      <c r="L40" s="17" t="e">
        <f t="shared" si="0"/>
        <v>#DIV/0!</v>
      </c>
      <c r="M40" s="37"/>
      <c r="N40" s="37"/>
      <c r="O40" s="13"/>
    </row>
    <row r="41" spans="1:15">
      <c r="A41" s="199"/>
      <c r="B41" s="37" t="s">
        <v>11</v>
      </c>
      <c r="C41" s="75">
        <v>40487</v>
      </c>
      <c r="D41" s="76"/>
      <c r="E41" s="37"/>
      <c r="F41" s="15"/>
      <c r="G41" s="16"/>
      <c r="H41" s="72"/>
      <c r="I41" s="72"/>
      <c r="J41" s="178"/>
      <c r="K41" s="22"/>
      <c r="L41" s="17" t="e">
        <f t="shared" si="0"/>
        <v>#DIV/0!</v>
      </c>
      <c r="M41" s="37"/>
      <c r="N41" s="37"/>
      <c r="O41" s="13"/>
    </row>
    <row r="42" spans="1:15">
      <c r="A42" s="199"/>
      <c r="B42" s="19" t="s">
        <v>12</v>
      </c>
      <c r="C42" s="77">
        <v>40488</v>
      </c>
      <c r="D42" s="76"/>
      <c r="E42" s="19"/>
      <c r="F42" s="20"/>
      <c r="G42" s="16"/>
      <c r="H42" s="73"/>
      <c r="I42" s="73"/>
      <c r="J42" s="179"/>
      <c r="K42" s="28"/>
      <c r="L42" s="21" t="e">
        <f t="shared" si="0"/>
        <v>#DIV/0!</v>
      </c>
      <c r="M42" s="19"/>
      <c r="N42" s="19"/>
      <c r="O42" s="14"/>
    </row>
    <row r="43" spans="1:15">
      <c r="A43" s="199"/>
      <c r="B43" s="19" t="s">
        <v>13</v>
      </c>
      <c r="C43" s="77">
        <v>40489</v>
      </c>
      <c r="D43" s="76"/>
      <c r="E43" s="19"/>
      <c r="F43" s="20"/>
      <c r="G43" s="16"/>
      <c r="H43" s="73"/>
      <c r="I43" s="73"/>
      <c r="J43" s="179"/>
      <c r="K43" s="28"/>
      <c r="L43" s="21" t="e">
        <f t="shared" si="0"/>
        <v>#DIV/0!</v>
      </c>
      <c r="M43" s="19"/>
      <c r="N43" s="19"/>
      <c r="O43" s="14"/>
    </row>
    <row r="44" spans="1:15">
      <c r="A44" s="199" t="s">
        <v>26</v>
      </c>
      <c r="B44" s="37" t="s">
        <v>14</v>
      </c>
      <c r="C44" s="75">
        <v>40490</v>
      </c>
      <c r="D44" s="76"/>
      <c r="E44" s="37"/>
      <c r="F44" s="15"/>
      <c r="G44" s="16"/>
      <c r="H44" s="72"/>
      <c r="I44" s="72"/>
      <c r="J44" s="178"/>
      <c r="K44" s="22"/>
      <c r="L44" s="17" t="e">
        <f t="shared" si="0"/>
        <v>#DIV/0!</v>
      </c>
      <c r="M44" s="37"/>
      <c r="N44" s="37"/>
      <c r="O44" s="13"/>
    </row>
    <row r="45" spans="1:15">
      <c r="A45" s="199"/>
      <c r="B45" s="37" t="s">
        <v>15</v>
      </c>
      <c r="C45" s="75">
        <v>40491</v>
      </c>
      <c r="D45" s="76"/>
      <c r="E45" s="37"/>
      <c r="F45" s="15"/>
      <c r="G45" s="16"/>
      <c r="H45" s="72"/>
      <c r="I45" s="72"/>
      <c r="J45" s="178"/>
      <c r="K45" s="22"/>
      <c r="L45" s="17" t="e">
        <f t="shared" si="0"/>
        <v>#DIV/0!</v>
      </c>
      <c r="M45" s="37"/>
      <c r="N45" s="37"/>
      <c r="O45" s="13"/>
    </row>
    <row r="46" spans="1:15">
      <c r="A46" s="199"/>
      <c r="B46" s="37" t="s">
        <v>16</v>
      </c>
      <c r="C46" s="75">
        <v>40492</v>
      </c>
      <c r="D46" s="76"/>
      <c r="E46" s="37"/>
      <c r="F46" s="15"/>
      <c r="G46" s="16"/>
      <c r="H46" s="72"/>
      <c r="I46" s="72"/>
      <c r="J46" s="178"/>
      <c r="K46" s="22"/>
      <c r="L46" s="17" t="e">
        <f t="shared" si="0"/>
        <v>#DIV/0!</v>
      </c>
      <c r="M46" s="37"/>
      <c r="N46" s="37"/>
      <c r="O46" s="13"/>
    </row>
    <row r="47" spans="1:15">
      <c r="A47" s="199"/>
      <c r="B47" s="37" t="s">
        <v>17</v>
      </c>
      <c r="C47" s="75">
        <v>40493</v>
      </c>
      <c r="D47" s="76"/>
      <c r="E47" s="37"/>
      <c r="F47" s="15"/>
      <c r="G47" s="16"/>
      <c r="H47" s="72"/>
      <c r="I47" s="72"/>
      <c r="J47" s="178"/>
      <c r="K47" s="22"/>
      <c r="L47" s="17" t="e">
        <f t="shared" si="0"/>
        <v>#DIV/0!</v>
      </c>
      <c r="M47" s="37"/>
      <c r="N47" s="37"/>
      <c r="O47" s="13"/>
    </row>
    <row r="48" spans="1:15">
      <c r="A48" s="199"/>
      <c r="B48" s="37" t="s">
        <v>11</v>
      </c>
      <c r="C48" s="75">
        <v>40494</v>
      </c>
      <c r="D48" s="76"/>
      <c r="E48" s="37"/>
      <c r="F48" s="15"/>
      <c r="G48" s="16"/>
      <c r="H48" s="72"/>
      <c r="I48" s="72"/>
      <c r="J48" s="178"/>
      <c r="K48" s="22"/>
      <c r="L48" s="17" t="e">
        <f t="shared" si="0"/>
        <v>#DIV/0!</v>
      </c>
      <c r="M48" s="37"/>
      <c r="N48" s="37"/>
      <c r="O48" s="13"/>
    </row>
    <row r="49" spans="1:15">
      <c r="A49" s="199"/>
      <c r="B49" s="19" t="s">
        <v>12</v>
      </c>
      <c r="C49" s="77">
        <v>40495</v>
      </c>
      <c r="D49" s="76"/>
      <c r="E49" s="19"/>
      <c r="F49" s="20"/>
      <c r="G49" s="16"/>
      <c r="H49" s="73"/>
      <c r="I49" s="73"/>
      <c r="J49" s="179"/>
      <c r="K49" s="28"/>
      <c r="L49" s="21" t="e">
        <f t="shared" si="0"/>
        <v>#DIV/0!</v>
      </c>
      <c r="M49" s="19"/>
      <c r="N49" s="19"/>
      <c r="O49" s="14"/>
    </row>
    <row r="50" spans="1:15">
      <c r="A50" s="199"/>
      <c r="B50" s="19" t="s">
        <v>13</v>
      </c>
      <c r="C50" s="77">
        <v>40496</v>
      </c>
      <c r="D50" s="76"/>
      <c r="E50" s="19"/>
      <c r="F50" s="20"/>
      <c r="G50" s="16"/>
      <c r="H50" s="73"/>
      <c r="I50" s="73"/>
      <c r="J50" s="179"/>
      <c r="K50" s="28"/>
      <c r="L50" s="21" t="e">
        <f t="shared" si="0"/>
        <v>#DIV/0!</v>
      </c>
      <c r="M50" s="19"/>
      <c r="N50" s="19"/>
      <c r="O50" s="14"/>
    </row>
    <row r="51" spans="1:15">
      <c r="A51" s="199" t="s">
        <v>27</v>
      </c>
      <c r="B51" s="37" t="s">
        <v>14</v>
      </c>
      <c r="C51" s="75">
        <v>40497</v>
      </c>
      <c r="D51" s="76"/>
      <c r="E51" s="37"/>
      <c r="F51" s="15"/>
      <c r="G51" s="16"/>
      <c r="H51" s="72"/>
      <c r="I51" s="72"/>
      <c r="J51" s="178"/>
      <c r="K51" s="22"/>
      <c r="L51" s="17" t="e">
        <f t="shared" si="0"/>
        <v>#DIV/0!</v>
      </c>
      <c r="M51" s="37"/>
      <c r="N51" s="37"/>
      <c r="O51" s="13"/>
    </row>
    <row r="52" spans="1:15">
      <c r="A52" s="199"/>
      <c r="B52" s="37" t="s">
        <v>15</v>
      </c>
      <c r="C52" s="75">
        <v>40498</v>
      </c>
      <c r="D52" s="76"/>
      <c r="E52" s="37"/>
      <c r="F52" s="15"/>
      <c r="G52" s="16"/>
      <c r="H52" s="72"/>
      <c r="I52" s="72"/>
      <c r="J52" s="178"/>
      <c r="K52" s="22"/>
      <c r="L52" s="17" t="e">
        <f t="shared" si="0"/>
        <v>#DIV/0!</v>
      </c>
      <c r="M52" s="37"/>
      <c r="N52" s="37"/>
      <c r="O52" s="13"/>
    </row>
    <row r="53" spans="1:15">
      <c r="A53" s="199"/>
      <c r="B53" s="37" t="s">
        <v>16</v>
      </c>
      <c r="C53" s="75">
        <v>40499</v>
      </c>
      <c r="D53" s="76"/>
      <c r="E53" s="37"/>
      <c r="F53" s="15"/>
      <c r="G53" s="16"/>
      <c r="H53" s="72"/>
      <c r="I53" s="72"/>
      <c r="J53" s="178"/>
      <c r="K53" s="22"/>
      <c r="L53" s="17" t="e">
        <f t="shared" si="0"/>
        <v>#DIV/0!</v>
      </c>
      <c r="M53" s="37"/>
      <c r="N53" s="37"/>
      <c r="O53" s="13"/>
    </row>
    <row r="54" spans="1:15">
      <c r="A54" s="199"/>
      <c r="B54" s="37" t="s">
        <v>17</v>
      </c>
      <c r="C54" s="75">
        <v>40500</v>
      </c>
      <c r="D54" s="76"/>
      <c r="E54" s="37"/>
      <c r="F54" s="15"/>
      <c r="G54" s="16"/>
      <c r="H54" s="72"/>
      <c r="I54" s="72"/>
      <c r="J54" s="178"/>
      <c r="K54" s="22"/>
      <c r="L54" s="17" t="e">
        <f t="shared" si="0"/>
        <v>#DIV/0!</v>
      </c>
      <c r="M54" s="37"/>
      <c r="N54" s="37"/>
      <c r="O54" s="13"/>
    </row>
    <row r="55" spans="1:15">
      <c r="A55" s="199"/>
      <c r="B55" s="37" t="s">
        <v>11</v>
      </c>
      <c r="C55" s="75">
        <v>40501</v>
      </c>
      <c r="D55" s="76"/>
      <c r="E55" s="37"/>
      <c r="F55" s="15"/>
      <c r="G55" s="16"/>
      <c r="H55" s="72"/>
      <c r="I55" s="72"/>
      <c r="J55" s="178"/>
      <c r="K55" s="22"/>
      <c r="L55" s="17" t="e">
        <f t="shared" si="0"/>
        <v>#DIV/0!</v>
      </c>
      <c r="M55" s="37"/>
      <c r="N55" s="37"/>
      <c r="O55" s="13"/>
    </row>
    <row r="56" spans="1:15">
      <c r="A56" s="199"/>
      <c r="B56" s="19" t="s">
        <v>12</v>
      </c>
      <c r="C56" s="77">
        <v>40502</v>
      </c>
      <c r="D56" s="76"/>
      <c r="E56" s="19"/>
      <c r="F56" s="20"/>
      <c r="G56" s="16"/>
      <c r="H56" s="73"/>
      <c r="I56" s="73"/>
      <c r="J56" s="179"/>
      <c r="K56" s="28"/>
      <c r="L56" s="21" t="e">
        <f t="shared" si="0"/>
        <v>#DIV/0!</v>
      </c>
      <c r="M56" s="19"/>
      <c r="N56" s="19"/>
      <c r="O56" s="14"/>
    </row>
    <row r="57" spans="1:15">
      <c r="A57" s="199"/>
      <c r="B57" s="19" t="s">
        <v>13</v>
      </c>
      <c r="C57" s="77">
        <v>40503</v>
      </c>
      <c r="D57" s="76"/>
      <c r="E57" s="19"/>
      <c r="F57" s="20"/>
      <c r="G57" s="16"/>
      <c r="H57" s="73"/>
      <c r="I57" s="73"/>
      <c r="J57" s="179"/>
      <c r="K57" s="28"/>
      <c r="L57" s="21" t="e">
        <f t="shared" si="0"/>
        <v>#DIV/0!</v>
      </c>
      <c r="M57" s="19"/>
      <c r="N57" s="19"/>
      <c r="O57" s="14"/>
    </row>
    <row r="58" spans="1:15">
      <c r="A58" s="199" t="s">
        <v>28</v>
      </c>
      <c r="B58" s="37" t="s">
        <v>14</v>
      </c>
      <c r="C58" s="75">
        <v>40504</v>
      </c>
      <c r="D58" s="76"/>
      <c r="E58" s="37"/>
      <c r="F58" s="15"/>
      <c r="G58" s="16"/>
      <c r="H58" s="72"/>
      <c r="I58" s="72"/>
      <c r="J58" s="178"/>
      <c r="K58" s="22"/>
      <c r="L58" s="17" t="e">
        <f t="shared" si="0"/>
        <v>#DIV/0!</v>
      </c>
      <c r="M58" s="37"/>
      <c r="N58" s="37"/>
      <c r="O58" s="13"/>
    </row>
    <row r="59" spans="1:15">
      <c r="A59" s="199"/>
      <c r="B59" s="37" t="s">
        <v>15</v>
      </c>
      <c r="C59" s="75">
        <v>40505</v>
      </c>
      <c r="D59" s="76"/>
      <c r="E59" s="37"/>
      <c r="F59" s="15"/>
      <c r="G59" s="16"/>
      <c r="H59" s="72"/>
      <c r="I59" s="72"/>
      <c r="J59" s="178"/>
      <c r="K59" s="22"/>
      <c r="L59" s="17" t="e">
        <f t="shared" si="0"/>
        <v>#DIV/0!</v>
      </c>
      <c r="M59" s="37"/>
      <c r="N59" s="37"/>
      <c r="O59" s="13"/>
    </row>
    <row r="60" spans="1:15">
      <c r="A60" s="199"/>
      <c r="B60" s="37" t="s">
        <v>16</v>
      </c>
      <c r="C60" s="75">
        <v>40506</v>
      </c>
      <c r="D60" s="76"/>
      <c r="E60" s="37"/>
      <c r="F60" s="15"/>
      <c r="G60" s="16"/>
      <c r="H60" s="72"/>
      <c r="I60" s="72"/>
      <c r="J60" s="178"/>
      <c r="K60" s="22"/>
      <c r="L60" s="17" t="e">
        <f t="shared" si="0"/>
        <v>#DIV/0!</v>
      </c>
      <c r="M60" s="37"/>
      <c r="N60" s="37"/>
      <c r="O60" s="13"/>
    </row>
    <row r="61" spans="1:15">
      <c r="A61" s="199"/>
      <c r="B61" s="37" t="s">
        <v>17</v>
      </c>
      <c r="C61" s="75">
        <v>40507</v>
      </c>
      <c r="D61" s="76"/>
      <c r="E61" s="37"/>
      <c r="F61" s="15"/>
      <c r="G61" s="16"/>
      <c r="H61" s="72"/>
      <c r="I61" s="72"/>
      <c r="J61" s="178"/>
      <c r="K61" s="22"/>
      <c r="L61" s="17" t="e">
        <f t="shared" si="0"/>
        <v>#DIV/0!</v>
      </c>
      <c r="M61" s="37"/>
      <c r="N61" s="37"/>
      <c r="O61" s="13"/>
    </row>
    <row r="62" spans="1:15">
      <c r="A62" s="199"/>
      <c r="B62" s="37" t="s">
        <v>11</v>
      </c>
      <c r="C62" s="75">
        <v>40508</v>
      </c>
      <c r="D62" s="76"/>
      <c r="E62" s="37"/>
      <c r="F62" s="15"/>
      <c r="G62" s="16"/>
      <c r="H62" s="72"/>
      <c r="I62" s="72"/>
      <c r="J62" s="178"/>
      <c r="K62" s="22"/>
      <c r="L62" s="17" t="e">
        <f t="shared" si="0"/>
        <v>#DIV/0!</v>
      </c>
      <c r="M62" s="37"/>
      <c r="N62" s="37"/>
      <c r="O62" s="13"/>
    </row>
    <row r="63" spans="1:15">
      <c r="A63" s="199"/>
      <c r="B63" s="19" t="s">
        <v>12</v>
      </c>
      <c r="C63" s="77">
        <v>40509</v>
      </c>
      <c r="D63" s="76"/>
      <c r="E63" s="19"/>
      <c r="F63" s="20"/>
      <c r="G63" s="16"/>
      <c r="H63" s="73"/>
      <c r="I63" s="73"/>
      <c r="J63" s="179"/>
      <c r="K63" s="28"/>
      <c r="L63" s="21" t="e">
        <f t="shared" si="0"/>
        <v>#DIV/0!</v>
      </c>
      <c r="M63" s="19"/>
      <c r="N63" s="19"/>
      <c r="O63" s="14"/>
    </row>
    <row r="64" spans="1:15">
      <c r="A64" s="199"/>
      <c r="B64" s="19" t="s">
        <v>13</v>
      </c>
      <c r="C64" s="77">
        <v>40510</v>
      </c>
      <c r="D64" s="76"/>
      <c r="E64" s="19"/>
      <c r="F64" s="20"/>
      <c r="G64" s="16"/>
      <c r="H64" s="73"/>
      <c r="I64" s="73"/>
      <c r="J64" s="179"/>
      <c r="K64" s="28"/>
      <c r="L64" s="21" t="e">
        <f t="shared" si="0"/>
        <v>#DIV/0!</v>
      </c>
      <c r="M64" s="19"/>
      <c r="N64" s="19"/>
      <c r="O64" s="14"/>
    </row>
    <row r="65" spans="1:15">
      <c r="A65" s="199" t="s">
        <v>29</v>
      </c>
      <c r="B65" s="37" t="s">
        <v>14</v>
      </c>
      <c r="C65" s="75">
        <v>40511</v>
      </c>
      <c r="D65" s="76"/>
      <c r="E65" s="37"/>
      <c r="F65" s="15"/>
      <c r="G65" s="16"/>
      <c r="H65" s="72"/>
      <c r="I65" s="72"/>
      <c r="J65" s="178"/>
      <c r="K65" s="22"/>
      <c r="L65" s="17" t="e">
        <f t="shared" si="0"/>
        <v>#DIV/0!</v>
      </c>
      <c r="M65" s="37"/>
      <c r="N65" s="37"/>
      <c r="O65" s="13"/>
    </row>
    <row r="66" spans="1:15">
      <c r="A66" s="199"/>
      <c r="B66" s="37" t="s">
        <v>15</v>
      </c>
      <c r="C66" s="75">
        <v>40512</v>
      </c>
      <c r="D66" s="76"/>
      <c r="E66" s="37"/>
      <c r="F66" s="15"/>
      <c r="G66" s="16"/>
      <c r="H66" s="72"/>
      <c r="I66" s="72"/>
      <c r="J66" s="178"/>
      <c r="K66" s="22"/>
      <c r="L66" s="17" t="e">
        <f t="shared" si="0"/>
        <v>#DIV/0!</v>
      </c>
      <c r="M66" s="37"/>
      <c r="N66" s="37"/>
      <c r="O66" s="13"/>
    </row>
    <row r="67" spans="1:15">
      <c r="A67" s="199"/>
      <c r="B67" s="37" t="s">
        <v>16</v>
      </c>
      <c r="C67" s="75">
        <v>40513</v>
      </c>
      <c r="D67" s="76"/>
      <c r="E67" s="37"/>
      <c r="F67" s="15"/>
      <c r="G67" s="16"/>
      <c r="H67" s="72"/>
      <c r="I67" s="72"/>
      <c r="J67" s="178"/>
      <c r="K67" s="22"/>
      <c r="L67" s="17" t="e">
        <f t="shared" si="0"/>
        <v>#DIV/0!</v>
      </c>
      <c r="M67" s="37"/>
      <c r="N67" s="37"/>
      <c r="O67" s="13"/>
    </row>
    <row r="68" spans="1:15">
      <c r="A68" s="199"/>
      <c r="B68" s="37" t="s">
        <v>17</v>
      </c>
      <c r="C68" s="75">
        <v>40514</v>
      </c>
      <c r="D68" s="76"/>
      <c r="E68" s="37"/>
      <c r="F68" s="15"/>
      <c r="G68" s="16"/>
      <c r="H68" s="72"/>
      <c r="I68" s="72"/>
      <c r="J68" s="178"/>
      <c r="K68" s="22"/>
      <c r="L68" s="17" t="e">
        <f t="shared" si="0"/>
        <v>#DIV/0!</v>
      </c>
      <c r="M68" s="37"/>
      <c r="N68" s="37"/>
      <c r="O68" s="13"/>
    </row>
    <row r="69" spans="1:15">
      <c r="A69" s="199"/>
      <c r="B69" s="37" t="s">
        <v>11</v>
      </c>
      <c r="C69" s="75">
        <v>40515</v>
      </c>
      <c r="D69" s="76"/>
      <c r="E69" s="37"/>
      <c r="F69" s="15"/>
      <c r="G69" s="16"/>
      <c r="H69" s="72"/>
      <c r="I69" s="72"/>
      <c r="J69" s="178"/>
      <c r="K69" s="22"/>
      <c r="L69" s="17" t="e">
        <f t="shared" si="0"/>
        <v>#DIV/0!</v>
      </c>
      <c r="M69" s="37"/>
      <c r="N69" s="37"/>
      <c r="O69" s="13"/>
    </row>
    <row r="70" spans="1:15">
      <c r="A70" s="199"/>
      <c r="B70" s="19" t="s">
        <v>12</v>
      </c>
      <c r="C70" s="77">
        <v>40516</v>
      </c>
      <c r="D70" s="76"/>
      <c r="E70" s="19"/>
      <c r="F70" s="20"/>
      <c r="G70" s="16"/>
      <c r="H70" s="73"/>
      <c r="I70" s="73"/>
      <c r="J70" s="179"/>
      <c r="K70" s="28"/>
      <c r="L70" s="21" t="e">
        <f t="shared" si="0"/>
        <v>#DIV/0!</v>
      </c>
      <c r="M70" s="19"/>
      <c r="N70" s="19"/>
      <c r="O70" s="14"/>
    </row>
    <row r="71" spans="1:15">
      <c r="A71" s="199"/>
      <c r="B71" s="19" t="s">
        <v>13</v>
      </c>
      <c r="C71" s="77">
        <v>40517</v>
      </c>
      <c r="D71" s="76"/>
      <c r="E71" s="19"/>
      <c r="F71" s="20"/>
      <c r="G71" s="16"/>
      <c r="H71" s="73"/>
      <c r="I71" s="73"/>
      <c r="J71" s="179"/>
      <c r="K71" s="28"/>
      <c r="L71" s="21" t="e">
        <f t="shared" ref="L71:L134" si="1">J71/K71/24</f>
        <v>#DIV/0!</v>
      </c>
      <c r="M71" s="19"/>
      <c r="N71" s="19"/>
      <c r="O71" s="14"/>
    </row>
    <row r="72" spans="1:15">
      <c r="A72" s="199" t="s">
        <v>30</v>
      </c>
      <c r="B72" s="37" t="s">
        <v>14</v>
      </c>
      <c r="C72" s="75">
        <v>40518</v>
      </c>
      <c r="D72" s="76"/>
      <c r="E72" s="37"/>
      <c r="F72" s="15"/>
      <c r="G72" s="16"/>
      <c r="H72" s="72"/>
      <c r="I72" s="72"/>
      <c r="J72" s="178"/>
      <c r="K72" s="22"/>
      <c r="L72" s="17" t="e">
        <f t="shared" si="1"/>
        <v>#DIV/0!</v>
      </c>
      <c r="M72" s="37"/>
      <c r="N72" s="37"/>
      <c r="O72" s="13"/>
    </row>
    <row r="73" spans="1:15">
      <c r="A73" s="199"/>
      <c r="B73" s="37" t="s">
        <v>15</v>
      </c>
      <c r="C73" s="75">
        <v>40519</v>
      </c>
      <c r="D73" s="76"/>
      <c r="E73" s="37"/>
      <c r="F73" s="15"/>
      <c r="G73" s="16"/>
      <c r="H73" s="72"/>
      <c r="I73" s="72"/>
      <c r="J73" s="178"/>
      <c r="K73" s="22"/>
      <c r="L73" s="17" t="e">
        <f t="shared" si="1"/>
        <v>#DIV/0!</v>
      </c>
      <c r="M73" s="37"/>
      <c r="N73" s="37"/>
      <c r="O73" s="13"/>
    </row>
    <row r="74" spans="1:15">
      <c r="A74" s="199"/>
      <c r="B74" s="37" t="s">
        <v>16</v>
      </c>
      <c r="C74" s="75">
        <v>40520</v>
      </c>
      <c r="D74" s="76"/>
      <c r="E74" s="37"/>
      <c r="F74" s="15"/>
      <c r="G74" s="16"/>
      <c r="H74" s="72"/>
      <c r="I74" s="72"/>
      <c r="J74" s="178"/>
      <c r="K74" s="22"/>
      <c r="L74" s="17" t="e">
        <f t="shared" si="1"/>
        <v>#DIV/0!</v>
      </c>
      <c r="M74" s="37"/>
      <c r="N74" s="37"/>
      <c r="O74" s="13"/>
    </row>
    <row r="75" spans="1:15">
      <c r="A75" s="199"/>
      <c r="B75" s="37" t="s">
        <v>17</v>
      </c>
      <c r="C75" s="75">
        <v>40521</v>
      </c>
      <c r="D75" s="76"/>
      <c r="E75" s="37"/>
      <c r="F75" s="15"/>
      <c r="G75" s="16"/>
      <c r="H75" s="72"/>
      <c r="I75" s="72"/>
      <c r="J75" s="178"/>
      <c r="K75" s="22"/>
      <c r="L75" s="17" t="e">
        <f t="shared" si="1"/>
        <v>#DIV/0!</v>
      </c>
      <c r="M75" s="37"/>
      <c r="N75" s="37"/>
      <c r="O75" s="13"/>
    </row>
    <row r="76" spans="1:15">
      <c r="A76" s="199"/>
      <c r="B76" s="37" t="s">
        <v>11</v>
      </c>
      <c r="C76" s="75">
        <v>40522</v>
      </c>
      <c r="D76" s="76"/>
      <c r="E76" s="37"/>
      <c r="F76" s="15"/>
      <c r="G76" s="16"/>
      <c r="H76" s="72"/>
      <c r="I76" s="72"/>
      <c r="J76" s="178"/>
      <c r="K76" s="22"/>
      <c r="L76" s="17" t="e">
        <f t="shared" si="1"/>
        <v>#DIV/0!</v>
      </c>
      <c r="M76" s="37"/>
      <c r="N76" s="37"/>
      <c r="O76" s="13"/>
    </row>
    <row r="77" spans="1:15">
      <c r="A77" s="199"/>
      <c r="B77" s="19" t="s">
        <v>12</v>
      </c>
      <c r="C77" s="77">
        <v>40523</v>
      </c>
      <c r="D77" s="76"/>
      <c r="E77" s="19"/>
      <c r="F77" s="20"/>
      <c r="G77" s="16"/>
      <c r="H77" s="73"/>
      <c r="I77" s="73"/>
      <c r="J77" s="179"/>
      <c r="K77" s="28"/>
      <c r="L77" s="21" t="e">
        <f t="shared" si="1"/>
        <v>#DIV/0!</v>
      </c>
      <c r="M77" s="19"/>
      <c r="N77" s="19"/>
      <c r="O77" s="14"/>
    </row>
    <row r="78" spans="1:15">
      <c r="A78" s="199"/>
      <c r="B78" s="19" t="s">
        <v>13</v>
      </c>
      <c r="C78" s="77">
        <v>40524</v>
      </c>
      <c r="D78" s="76"/>
      <c r="E78" s="19"/>
      <c r="F78" s="20"/>
      <c r="G78" s="16"/>
      <c r="H78" s="73"/>
      <c r="I78" s="73"/>
      <c r="J78" s="179"/>
      <c r="K78" s="28"/>
      <c r="L78" s="21" t="e">
        <f t="shared" si="1"/>
        <v>#DIV/0!</v>
      </c>
      <c r="M78" s="19"/>
      <c r="N78" s="19"/>
      <c r="O78" s="14"/>
    </row>
    <row r="79" spans="1:15">
      <c r="A79" s="199" t="s">
        <v>31</v>
      </c>
      <c r="B79" s="37" t="s">
        <v>14</v>
      </c>
      <c r="C79" s="75">
        <v>40525</v>
      </c>
      <c r="D79" s="76"/>
      <c r="E79" s="37"/>
      <c r="F79" s="15"/>
      <c r="G79" s="16"/>
      <c r="H79" s="72"/>
      <c r="I79" s="72"/>
      <c r="J79" s="178"/>
      <c r="K79" s="22"/>
      <c r="L79" s="17" t="e">
        <f t="shared" si="1"/>
        <v>#DIV/0!</v>
      </c>
      <c r="M79" s="37"/>
      <c r="N79" s="37"/>
      <c r="O79" s="13"/>
    </row>
    <row r="80" spans="1:15">
      <c r="A80" s="199"/>
      <c r="B80" s="37" t="s">
        <v>15</v>
      </c>
      <c r="C80" s="75">
        <v>40526</v>
      </c>
      <c r="D80" s="76"/>
      <c r="E80" s="37"/>
      <c r="F80" s="15"/>
      <c r="G80" s="16"/>
      <c r="H80" s="72"/>
      <c r="I80" s="72"/>
      <c r="J80" s="178"/>
      <c r="K80" s="22"/>
      <c r="L80" s="17" t="e">
        <f t="shared" si="1"/>
        <v>#DIV/0!</v>
      </c>
      <c r="M80" s="37"/>
      <c r="N80" s="37"/>
      <c r="O80" s="13"/>
    </row>
    <row r="81" spans="1:15">
      <c r="A81" s="199"/>
      <c r="B81" s="37" t="s">
        <v>16</v>
      </c>
      <c r="C81" s="75">
        <v>40527</v>
      </c>
      <c r="D81" s="76"/>
      <c r="E81" s="37"/>
      <c r="F81" s="15"/>
      <c r="G81" s="16"/>
      <c r="H81" s="72"/>
      <c r="I81" s="72"/>
      <c r="J81" s="178"/>
      <c r="K81" s="22"/>
      <c r="L81" s="17" t="e">
        <f t="shared" si="1"/>
        <v>#DIV/0!</v>
      </c>
      <c r="M81" s="37"/>
      <c r="N81" s="37"/>
      <c r="O81" s="13"/>
    </row>
    <row r="82" spans="1:15">
      <c r="A82" s="199"/>
      <c r="B82" s="37" t="s">
        <v>17</v>
      </c>
      <c r="C82" s="75">
        <v>40528</v>
      </c>
      <c r="D82" s="76"/>
      <c r="E82" s="37"/>
      <c r="F82" s="15"/>
      <c r="G82" s="16"/>
      <c r="H82" s="72"/>
      <c r="I82" s="72"/>
      <c r="J82" s="178"/>
      <c r="K82" s="22"/>
      <c r="L82" s="17" t="e">
        <f t="shared" si="1"/>
        <v>#DIV/0!</v>
      </c>
      <c r="M82" s="37"/>
      <c r="N82" s="37"/>
      <c r="O82" s="13"/>
    </row>
    <row r="83" spans="1:15">
      <c r="A83" s="199"/>
      <c r="B83" s="37" t="s">
        <v>11</v>
      </c>
      <c r="C83" s="75">
        <v>40529</v>
      </c>
      <c r="D83" s="76"/>
      <c r="E83" s="37"/>
      <c r="F83" s="15"/>
      <c r="G83" s="16"/>
      <c r="H83" s="72"/>
      <c r="I83" s="72"/>
      <c r="J83" s="178"/>
      <c r="K83" s="22"/>
      <c r="L83" s="17" t="e">
        <f t="shared" si="1"/>
        <v>#DIV/0!</v>
      </c>
      <c r="M83" s="37"/>
      <c r="N83" s="37"/>
      <c r="O83" s="13"/>
    </row>
    <row r="84" spans="1:15">
      <c r="A84" s="199"/>
      <c r="B84" s="19" t="s">
        <v>12</v>
      </c>
      <c r="C84" s="77">
        <v>40530</v>
      </c>
      <c r="D84" s="76"/>
      <c r="E84" s="19"/>
      <c r="F84" s="20"/>
      <c r="G84" s="16"/>
      <c r="H84" s="73"/>
      <c r="I84" s="73"/>
      <c r="J84" s="179"/>
      <c r="K84" s="28"/>
      <c r="L84" s="21" t="e">
        <f t="shared" si="1"/>
        <v>#DIV/0!</v>
      </c>
      <c r="M84" s="19"/>
      <c r="N84" s="19"/>
      <c r="O84" s="14"/>
    </row>
    <row r="85" spans="1:15">
      <c r="A85" s="199"/>
      <c r="B85" s="19" t="s">
        <v>13</v>
      </c>
      <c r="C85" s="77">
        <v>40531</v>
      </c>
      <c r="D85" s="76"/>
      <c r="E85" s="19"/>
      <c r="F85" s="20"/>
      <c r="G85" s="16"/>
      <c r="H85" s="73"/>
      <c r="I85" s="73"/>
      <c r="J85" s="179"/>
      <c r="K85" s="28"/>
      <c r="L85" s="21" t="e">
        <f t="shared" si="1"/>
        <v>#DIV/0!</v>
      </c>
      <c r="M85" s="19"/>
      <c r="N85" s="19"/>
      <c r="O85" s="14"/>
    </row>
    <row r="86" spans="1:15">
      <c r="A86" s="199" t="s">
        <v>32</v>
      </c>
      <c r="B86" s="37" t="s">
        <v>14</v>
      </c>
      <c r="C86" s="75">
        <v>40532</v>
      </c>
      <c r="D86" s="76"/>
      <c r="E86" s="37"/>
      <c r="F86" s="15"/>
      <c r="G86" s="16"/>
      <c r="H86" s="72"/>
      <c r="I86" s="72"/>
      <c r="J86" s="178"/>
      <c r="K86" s="22"/>
      <c r="L86" s="17" t="e">
        <f t="shared" si="1"/>
        <v>#DIV/0!</v>
      </c>
      <c r="M86" s="37"/>
      <c r="N86" s="37"/>
      <c r="O86" s="13"/>
    </row>
    <row r="87" spans="1:15">
      <c r="A87" s="199"/>
      <c r="B87" s="37" t="s">
        <v>15</v>
      </c>
      <c r="C87" s="75">
        <v>40533</v>
      </c>
      <c r="D87" s="76"/>
      <c r="E87" s="37"/>
      <c r="F87" s="15"/>
      <c r="G87" s="16"/>
      <c r="H87" s="72"/>
      <c r="I87" s="72"/>
      <c r="J87" s="178"/>
      <c r="K87" s="22"/>
      <c r="L87" s="17" t="e">
        <f t="shared" si="1"/>
        <v>#DIV/0!</v>
      </c>
      <c r="M87" s="37"/>
      <c r="N87" s="37"/>
      <c r="O87" s="13"/>
    </row>
    <row r="88" spans="1:15">
      <c r="A88" s="199"/>
      <c r="B88" s="37" t="s">
        <v>16</v>
      </c>
      <c r="C88" s="75">
        <v>40534</v>
      </c>
      <c r="D88" s="76"/>
      <c r="E88" s="37"/>
      <c r="F88" s="15"/>
      <c r="G88" s="16"/>
      <c r="H88" s="72"/>
      <c r="I88" s="72"/>
      <c r="J88" s="178"/>
      <c r="K88" s="22"/>
      <c r="L88" s="17" t="e">
        <f t="shared" si="1"/>
        <v>#DIV/0!</v>
      </c>
      <c r="M88" s="37"/>
      <c r="N88" s="37"/>
      <c r="O88" s="13"/>
    </row>
    <row r="89" spans="1:15">
      <c r="A89" s="199"/>
      <c r="B89" s="37" t="s">
        <v>17</v>
      </c>
      <c r="C89" s="75">
        <v>40535</v>
      </c>
      <c r="D89" s="76"/>
      <c r="E89" s="37"/>
      <c r="F89" s="15"/>
      <c r="G89" s="16"/>
      <c r="H89" s="72"/>
      <c r="I89" s="72"/>
      <c r="J89" s="178"/>
      <c r="K89" s="22"/>
      <c r="L89" s="17" t="e">
        <f t="shared" si="1"/>
        <v>#DIV/0!</v>
      </c>
      <c r="M89" s="37"/>
      <c r="N89" s="37"/>
      <c r="O89" s="13"/>
    </row>
    <row r="90" spans="1:15">
      <c r="A90" s="199"/>
      <c r="B90" s="37" t="s">
        <v>11</v>
      </c>
      <c r="C90" s="75">
        <v>40536</v>
      </c>
      <c r="D90" s="76"/>
      <c r="E90" s="37"/>
      <c r="F90" s="15"/>
      <c r="G90" s="16"/>
      <c r="H90" s="72"/>
      <c r="I90" s="72"/>
      <c r="J90" s="178"/>
      <c r="K90" s="22"/>
      <c r="L90" s="17" t="e">
        <f t="shared" si="1"/>
        <v>#DIV/0!</v>
      </c>
      <c r="M90" s="37"/>
      <c r="N90" s="37"/>
      <c r="O90" s="13"/>
    </row>
    <row r="91" spans="1:15">
      <c r="A91" s="199"/>
      <c r="B91" s="19" t="s">
        <v>12</v>
      </c>
      <c r="C91" s="77">
        <v>40537</v>
      </c>
      <c r="D91" s="76"/>
      <c r="E91" s="19"/>
      <c r="F91" s="20"/>
      <c r="G91" s="16"/>
      <c r="H91" s="73"/>
      <c r="I91" s="73"/>
      <c r="J91" s="179"/>
      <c r="K91" s="28"/>
      <c r="L91" s="21" t="e">
        <f t="shared" si="1"/>
        <v>#DIV/0!</v>
      </c>
      <c r="M91" s="19"/>
      <c r="N91" s="19"/>
      <c r="O91" s="14"/>
    </row>
    <row r="92" spans="1:15">
      <c r="A92" s="199"/>
      <c r="B92" s="19" t="s">
        <v>13</v>
      </c>
      <c r="C92" s="77">
        <v>40538</v>
      </c>
      <c r="D92" s="76"/>
      <c r="E92" s="19"/>
      <c r="F92" s="20"/>
      <c r="G92" s="16"/>
      <c r="H92" s="73"/>
      <c r="I92" s="73"/>
      <c r="J92" s="179"/>
      <c r="K92" s="28"/>
      <c r="L92" s="21" t="e">
        <f t="shared" si="1"/>
        <v>#DIV/0!</v>
      </c>
      <c r="M92" s="19"/>
      <c r="N92" s="19"/>
      <c r="O92" s="14"/>
    </row>
    <row r="93" spans="1:15">
      <c r="A93" s="199" t="s">
        <v>33</v>
      </c>
      <c r="B93" s="37" t="s">
        <v>14</v>
      </c>
      <c r="C93" s="75">
        <v>40539</v>
      </c>
      <c r="D93" s="76"/>
      <c r="E93" s="37"/>
      <c r="F93" s="15"/>
      <c r="G93" s="16"/>
      <c r="H93" s="72"/>
      <c r="I93" s="72"/>
      <c r="J93" s="178"/>
      <c r="K93" s="22"/>
      <c r="L93" s="17" t="e">
        <f t="shared" si="1"/>
        <v>#DIV/0!</v>
      </c>
      <c r="M93" s="37"/>
      <c r="N93" s="37"/>
      <c r="O93" s="13"/>
    </row>
    <row r="94" spans="1:15">
      <c r="A94" s="199"/>
      <c r="B94" s="37" t="s">
        <v>15</v>
      </c>
      <c r="C94" s="75">
        <v>40540</v>
      </c>
      <c r="D94" s="76"/>
      <c r="E94" s="37"/>
      <c r="F94" s="15"/>
      <c r="G94" s="16"/>
      <c r="H94" s="72"/>
      <c r="I94" s="72"/>
      <c r="J94" s="178"/>
      <c r="K94" s="22"/>
      <c r="L94" s="17" t="e">
        <f t="shared" si="1"/>
        <v>#DIV/0!</v>
      </c>
      <c r="M94" s="37"/>
      <c r="N94" s="37"/>
      <c r="O94" s="13"/>
    </row>
    <row r="95" spans="1:15">
      <c r="A95" s="199"/>
      <c r="B95" s="37" t="s">
        <v>16</v>
      </c>
      <c r="C95" s="75">
        <v>40541</v>
      </c>
      <c r="D95" s="76"/>
      <c r="E95" s="37"/>
      <c r="F95" s="15"/>
      <c r="G95" s="16"/>
      <c r="H95" s="72"/>
      <c r="I95" s="72"/>
      <c r="J95" s="178"/>
      <c r="K95" s="22"/>
      <c r="L95" s="17" t="e">
        <f t="shared" si="1"/>
        <v>#DIV/0!</v>
      </c>
      <c r="M95" s="37"/>
      <c r="N95" s="37"/>
      <c r="O95" s="13"/>
    </row>
    <row r="96" spans="1:15">
      <c r="A96" s="199"/>
      <c r="B96" s="37" t="s">
        <v>17</v>
      </c>
      <c r="C96" s="75">
        <v>40542</v>
      </c>
      <c r="D96" s="76"/>
      <c r="E96" s="37"/>
      <c r="F96" s="15"/>
      <c r="G96" s="16"/>
      <c r="H96" s="72"/>
      <c r="I96" s="72"/>
      <c r="J96" s="178"/>
      <c r="K96" s="22"/>
      <c r="L96" s="17" t="e">
        <f t="shared" si="1"/>
        <v>#DIV/0!</v>
      </c>
      <c r="M96" s="37"/>
      <c r="N96" s="37"/>
      <c r="O96" s="13"/>
    </row>
    <row r="97" spans="1:15">
      <c r="A97" s="199"/>
      <c r="B97" s="37" t="s">
        <v>11</v>
      </c>
      <c r="C97" s="75">
        <v>40543</v>
      </c>
      <c r="D97" s="76"/>
      <c r="E97" s="37"/>
      <c r="F97" s="15"/>
      <c r="G97" s="16"/>
      <c r="H97" s="72"/>
      <c r="I97" s="72"/>
      <c r="J97" s="178"/>
      <c r="K97" s="22"/>
      <c r="L97" s="17" t="e">
        <f t="shared" si="1"/>
        <v>#DIV/0!</v>
      </c>
      <c r="M97" s="37"/>
      <c r="N97" s="37"/>
      <c r="O97" s="13"/>
    </row>
    <row r="98" spans="1:15">
      <c r="A98" s="199"/>
      <c r="B98" s="19" t="s">
        <v>12</v>
      </c>
      <c r="C98" s="77">
        <v>40544</v>
      </c>
      <c r="D98" s="76"/>
      <c r="E98" s="19"/>
      <c r="F98" s="20"/>
      <c r="G98" s="16"/>
      <c r="H98" s="73"/>
      <c r="I98" s="73"/>
      <c r="J98" s="179"/>
      <c r="K98" s="28"/>
      <c r="L98" s="21" t="e">
        <f t="shared" si="1"/>
        <v>#DIV/0!</v>
      </c>
      <c r="M98" s="19"/>
      <c r="N98" s="19"/>
      <c r="O98" s="14"/>
    </row>
    <row r="99" spans="1:15">
      <c r="A99" s="199"/>
      <c r="B99" s="19" t="s">
        <v>13</v>
      </c>
      <c r="C99" s="77">
        <v>40545</v>
      </c>
      <c r="D99" s="76"/>
      <c r="E99" s="19"/>
      <c r="F99" s="20"/>
      <c r="G99" s="16"/>
      <c r="H99" s="73"/>
      <c r="I99" s="73"/>
      <c r="J99" s="179"/>
      <c r="K99" s="28"/>
      <c r="L99" s="21" t="e">
        <f t="shared" si="1"/>
        <v>#DIV/0!</v>
      </c>
      <c r="M99" s="19"/>
      <c r="N99" s="19"/>
      <c r="O99" s="14"/>
    </row>
    <row r="100" spans="1:15">
      <c r="A100" s="199" t="s">
        <v>34</v>
      </c>
      <c r="B100" s="37" t="s">
        <v>14</v>
      </c>
      <c r="C100" s="75">
        <v>40546</v>
      </c>
      <c r="D100" s="76"/>
      <c r="E100" s="37"/>
      <c r="F100" s="15"/>
      <c r="G100" s="16"/>
      <c r="H100" s="72"/>
      <c r="I100" s="72"/>
      <c r="J100" s="178"/>
      <c r="K100" s="22"/>
      <c r="L100" s="17" t="e">
        <f t="shared" si="1"/>
        <v>#DIV/0!</v>
      </c>
      <c r="M100" s="37"/>
      <c r="N100" s="37"/>
      <c r="O100" s="13"/>
    </row>
    <row r="101" spans="1:15">
      <c r="A101" s="199"/>
      <c r="B101" s="37" t="s">
        <v>15</v>
      </c>
      <c r="C101" s="75">
        <v>40547</v>
      </c>
      <c r="D101" s="76"/>
      <c r="E101" s="37"/>
      <c r="F101" s="15"/>
      <c r="G101" s="16"/>
      <c r="H101" s="72"/>
      <c r="I101" s="72"/>
      <c r="J101" s="178"/>
      <c r="K101" s="22"/>
      <c r="L101" s="17" t="e">
        <f t="shared" si="1"/>
        <v>#DIV/0!</v>
      </c>
      <c r="M101" s="37"/>
      <c r="N101" s="37"/>
      <c r="O101" s="13"/>
    </row>
    <row r="102" spans="1:15">
      <c r="A102" s="199"/>
      <c r="B102" s="37" t="s">
        <v>16</v>
      </c>
      <c r="C102" s="75">
        <v>40548</v>
      </c>
      <c r="D102" s="76"/>
      <c r="E102" s="37"/>
      <c r="F102" s="15"/>
      <c r="G102" s="16"/>
      <c r="H102" s="72"/>
      <c r="I102" s="72"/>
      <c r="J102" s="178"/>
      <c r="K102" s="22"/>
      <c r="L102" s="17" t="e">
        <f t="shared" si="1"/>
        <v>#DIV/0!</v>
      </c>
      <c r="M102" s="37"/>
      <c r="N102" s="37"/>
      <c r="O102" s="13"/>
    </row>
    <row r="103" spans="1:15">
      <c r="A103" s="199"/>
      <c r="B103" s="37" t="s">
        <v>17</v>
      </c>
      <c r="C103" s="75">
        <v>40549</v>
      </c>
      <c r="D103" s="76"/>
      <c r="E103" s="37"/>
      <c r="F103" s="15"/>
      <c r="G103" s="16"/>
      <c r="H103" s="72"/>
      <c r="I103" s="72"/>
      <c r="J103" s="178"/>
      <c r="K103" s="22"/>
      <c r="L103" s="17" t="e">
        <f t="shared" si="1"/>
        <v>#DIV/0!</v>
      </c>
      <c r="M103" s="37"/>
      <c r="N103" s="37"/>
      <c r="O103" s="13"/>
    </row>
    <row r="104" spans="1:15">
      <c r="A104" s="199"/>
      <c r="B104" s="37" t="s">
        <v>11</v>
      </c>
      <c r="C104" s="75">
        <v>40550</v>
      </c>
      <c r="D104" s="76"/>
      <c r="E104" s="37"/>
      <c r="F104" s="15"/>
      <c r="G104" s="16"/>
      <c r="H104" s="72"/>
      <c r="I104" s="72"/>
      <c r="J104" s="178"/>
      <c r="K104" s="22"/>
      <c r="L104" s="17" t="e">
        <f t="shared" si="1"/>
        <v>#DIV/0!</v>
      </c>
      <c r="M104" s="37"/>
      <c r="N104" s="37"/>
      <c r="O104" s="13"/>
    </row>
    <row r="105" spans="1:15">
      <c r="A105" s="199"/>
      <c r="B105" s="19" t="s">
        <v>12</v>
      </c>
      <c r="C105" s="77">
        <v>40551</v>
      </c>
      <c r="D105" s="76"/>
      <c r="E105" s="19"/>
      <c r="F105" s="20"/>
      <c r="G105" s="16"/>
      <c r="H105" s="73"/>
      <c r="I105" s="73"/>
      <c r="J105" s="179"/>
      <c r="K105" s="28"/>
      <c r="L105" s="21" t="e">
        <f t="shared" si="1"/>
        <v>#DIV/0!</v>
      </c>
      <c r="M105" s="19"/>
      <c r="N105" s="19"/>
      <c r="O105" s="14"/>
    </row>
    <row r="106" spans="1:15">
      <c r="A106" s="199"/>
      <c r="B106" s="19" t="s">
        <v>13</v>
      </c>
      <c r="C106" s="77">
        <v>40552</v>
      </c>
      <c r="D106" s="76"/>
      <c r="E106" s="19"/>
      <c r="F106" s="20"/>
      <c r="G106" s="16"/>
      <c r="H106" s="73"/>
      <c r="I106" s="73"/>
      <c r="J106" s="179"/>
      <c r="K106" s="28"/>
      <c r="L106" s="21" t="e">
        <f t="shared" si="1"/>
        <v>#DIV/0!</v>
      </c>
      <c r="M106" s="19"/>
      <c r="N106" s="19"/>
      <c r="O106" s="14"/>
    </row>
    <row r="107" spans="1:15">
      <c r="A107" s="199" t="s">
        <v>35</v>
      </c>
      <c r="B107" s="37" t="s">
        <v>14</v>
      </c>
      <c r="C107" s="75">
        <v>40553</v>
      </c>
      <c r="D107" s="76"/>
      <c r="E107" s="37"/>
      <c r="F107" s="15"/>
      <c r="G107" s="16"/>
      <c r="H107" s="72"/>
      <c r="I107" s="72"/>
      <c r="J107" s="178"/>
      <c r="K107" s="22"/>
      <c r="L107" s="17" t="e">
        <f t="shared" si="1"/>
        <v>#DIV/0!</v>
      </c>
      <c r="M107" s="37"/>
      <c r="N107" s="37"/>
      <c r="O107" s="13"/>
    </row>
    <row r="108" spans="1:15">
      <c r="A108" s="199"/>
      <c r="B108" s="37" t="s">
        <v>15</v>
      </c>
      <c r="C108" s="75">
        <v>40554</v>
      </c>
      <c r="D108" s="76"/>
      <c r="E108" s="37"/>
      <c r="F108" s="15"/>
      <c r="G108" s="16"/>
      <c r="H108" s="72"/>
      <c r="I108" s="72"/>
      <c r="J108" s="178"/>
      <c r="K108" s="22"/>
      <c r="L108" s="17" t="e">
        <f t="shared" si="1"/>
        <v>#DIV/0!</v>
      </c>
      <c r="M108" s="37"/>
      <c r="N108" s="37"/>
      <c r="O108" s="13"/>
    </row>
    <row r="109" spans="1:15">
      <c r="A109" s="199"/>
      <c r="B109" s="37" t="s">
        <v>16</v>
      </c>
      <c r="C109" s="75">
        <v>40555</v>
      </c>
      <c r="D109" s="76"/>
      <c r="E109" s="37"/>
      <c r="F109" s="15"/>
      <c r="G109" s="16"/>
      <c r="H109" s="72"/>
      <c r="I109" s="72"/>
      <c r="J109" s="178"/>
      <c r="K109" s="22"/>
      <c r="L109" s="17" t="e">
        <f t="shared" si="1"/>
        <v>#DIV/0!</v>
      </c>
      <c r="M109" s="37"/>
      <c r="N109" s="37"/>
      <c r="O109" s="13"/>
    </row>
    <row r="110" spans="1:15">
      <c r="A110" s="199"/>
      <c r="B110" s="37" t="s">
        <v>17</v>
      </c>
      <c r="C110" s="75">
        <v>40556</v>
      </c>
      <c r="D110" s="76"/>
      <c r="E110" s="37"/>
      <c r="F110" s="15"/>
      <c r="G110" s="16"/>
      <c r="H110" s="72"/>
      <c r="I110" s="72"/>
      <c r="J110" s="178"/>
      <c r="K110" s="22"/>
      <c r="L110" s="17" t="e">
        <f t="shared" si="1"/>
        <v>#DIV/0!</v>
      </c>
      <c r="M110" s="37"/>
      <c r="N110" s="37"/>
      <c r="O110" s="13"/>
    </row>
    <row r="111" spans="1:15">
      <c r="A111" s="199"/>
      <c r="B111" s="37" t="s">
        <v>11</v>
      </c>
      <c r="C111" s="75">
        <v>40557</v>
      </c>
      <c r="D111" s="76"/>
      <c r="E111" s="37"/>
      <c r="F111" s="15"/>
      <c r="G111" s="16"/>
      <c r="H111" s="72"/>
      <c r="I111" s="72"/>
      <c r="J111" s="178"/>
      <c r="K111" s="22"/>
      <c r="L111" s="17" t="e">
        <f t="shared" si="1"/>
        <v>#DIV/0!</v>
      </c>
      <c r="M111" s="37"/>
      <c r="N111" s="37"/>
      <c r="O111" s="13"/>
    </row>
    <row r="112" spans="1:15">
      <c r="A112" s="199"/>
      <c r="B112" s="19" t="s">
        <v>12</v>
      </c>
      <c r="C112" s="77">
        <v>40558</v>
      </c>
      <c r="D112" s="76"/>
      <c r="E112" s="19"/>
      <c r="F112" s="20"/>
      <c r="G112" s="16"/>
      <c r="H112" s="73"/>
      <c r="I112" s="73"/>
      <c r="J112" s="179"/>
      <c r="K112" s="28"/>
      <c r="L112" s="21" t="e">
        <f t="shared" si="1"/>
        <v>#DIV/0!</v>
      </c>
      <c r="M112" s="19"/>
      <c r="N112" s="19"/>
      <c r="O112" s="14"/>
    </row>
    <row r="113" spans="1:15">
      <c r="A113" s="199"/>
      <c r="B113" s="19" t="s">
        <v>13</v>
      </c>
      <c r="C113" s="77">
        <v>40559</v>
      </c>
      <c r="D113" s="76"/>
      <c r="E113" s="19"/>
      <c r="F113" s="20"/>
      <c r="G113" s="16"/>
      <c r="H113" s="73"/>
      <c r="I113" s="73"/>
      <c r="J113" s="179"/>
      <c r="K113" s="28"/>
      <c r="L113" s="21" t="e">
        <f t="shared" si="1"/>
        <v>#DIV/0!</v>
      </c>
      <c r="M113" s="19"/>
      <c r="N113" s="19"/>
      <c r="O113" s="14"/>
    </row>
    <row r="114" spans="1:15">
      <c r="A114" s="199" t="s">
        <v>36</v>
      </c>
      <c r="B114" s="37" t="s">
        <v>14</v>
      </c>
      <c r="C114" s="75">
        <v>40560</v>
      </c>
      <c r="D114" s="76"/>
      <c r="E114" s="37"/>
      <c r="F114" s="15"/>
      <c r="G114" s="16"/>
      <c r="H114" s="72"/>
      <c r="I114" s="72"/>
      <c r="J114" s="178"/>
      <c r="K114" s="22"/>
      <c r="L114" s="17" t="e">
        <f t="shared" si="1"/>
        <v>#DIV/0!</v>
      </c>
      <c r="M114" s="37"/>
      <c r="N114" s="37"/>
      <c r="O114" s="13"/>
    </row>
    <row r="115" spans="1:15">
      <c r="A115" s="199"/>
      <c r="B115" s="37" t="s">
        <v>15</v>
      </c>
      <c r="C115" s="75">
        <v>40561</v>
      </c>
      <c r="D115" s="76"/>
      <c r="E115" s="37"/>
      <c r="F115" s="15"/>
      <c r="G115" s="16"/>
      <c r="H115" s="72"/>
      <c r="I115" s="72"/>
      <c r="J115" s="178"/>
      <c r="K115" s="22"/>
      <c r="L115" s="17" t="e">
        <f t="shared" si="1"/>
        <v>#DIV/0!</v>
      </c>
      <c r="M115" s="37"/>
      <c r="N115" s="37"/>
      <c r="O115" s="13"/>
    </row>
    <row r="116" spans="1:15">
      <c r="A116" s="199"/>
      <c r="B116" s="37" t="s">
        <v>16</v>
      </c>
      <c r="C116" s="75">
        <v>40562</v>
      </c>
      <c r="D116" s="76"/>
      <c r="E116" s="37"/>
      <c r="F116" s="15"/>
      <c r="G116" s="16"/>
      <c r="H116" s="72"/>
      <c r="I116" s="72"/>
      <c r="J116" s="178"/>
      <c r="K116" s="22"/>
      <c r="L116" s="17" t="e">
        <f t="shared" si="1"/>
        <v>#DIV/0!</v>
      </c>
      <c r="M116" s="37"/>
      <c r="N116" s="37"/>
      <c r="O116" s="13"/>
    </row>
    <row r="117" spans="1:15">
      <c r="A117" s="199"/>
      <c r="B117" s="37" t="s">
        <v>17</v>
      </c>
      <c r="C117" s="75">
        <v>40563</v>
      </c>
      <c r="D117" s="76"/>
      <c r="E117" s="37"/>
      <c r="F117" s="15"/>
      <c r="G117" s="16"/>
      <c r="H117" s="72"/>
      <c r="I117" s="72"/>
      <c r="J117" s="178"/>
      <c r="K117" s="22"/>
      <c r="L117" s="17" t="e">
        <f t="shared" si="1"/>
        <v>#DIV/0!</v>
      </c>
      <c r="M117" s="37"/>
      <c r="N117" s="37"/>
      <c r="O117" s="13"/>
    </row>
    <row r="118" spans="1:15">
      <c r="A118" s="199"/>
      <c r="B118" s="37" t="s">
        <v>11</v>
      </c>
      <c r="C118" s="75">
        <v>40564</v>
      </c>
      <c r="D118" s="76"/>
      <c r="E118" s="37"/>
      <c r="F118" s="15"/>
      <c r="G118" s="16"/>
      <c r="H118" s="72"/>
      <c r="I118" s="72"/>
      <c r="J118" s="178"/>
      <c r="K118" s="22"/>
      <c r="L118" s="17" t="e">
        <f t="shared" si="1"/>
        <v>#DIV/0!</v>
      </c>
      <c r="M118" s="37"/>
      <c r="N118" s="37"/>
      <c r="O118" s="13"/>
    </row>
    <row r="119" spans="1:15">
      <c r="A119" s="199"/>
      <c r="B119" s="19" t="s">
        <v>12</v>
      </c>
      <c r="C119" s="77">
        <v>40565</v>
      </c>
      <c r="D119" s="76"/>
      <c r="E119" s="19"/>
      <c r="F119" s="20"/>
      <c r="G119" s="16"/>
      <c r="H119" s="73"/>
      <c r="I119" s="73"/>
      <c r="J119" s="179"/>
      <c r="K119" s="28"/>
      <c r="L119" s="21" t="e">
        <f t="shared" si="1"/>
        <v>#DIV/0!</v>
      </c>
      <c r="M119" s="19"/>
      <c r="N119" s="19"/>
      <c r="O119" s="14"/>
    </row>
    <row r="120" spans="1:15">
      <c r="A120" s="199"/>
      <c r="B120" s="19" t="s">
        <v>13</v>
      </c>
      <c r="C120" s="77">
        <v>40566</v>
      </c>
      <c r="D120" s="76"/>
      <c r="E120" s="19"/>
      <c r="F120" s="20"/>
      <c r="G120" s="16"/>
      <c r="H120" s="73"/>
      <c r="I120" s="73"/>
      <c r="J120" s="179"/>
      <c r="K120" s="28"/>
      <c r="L120" s="21" t="e">
        <f t="shared" si="1"/>
        <v>#DIV/0!</v>
      </c>
      <c r="M120" s="19"/>
      <c r="N120" s="19"/>
      <c r="O120" s="14"/>
    </row>
    <row r="121" spans="1:15">
      <c r="A121" s="199" t="s">
        <v>37</v>
      </c>
      <c r="B121" s="37" t="s">
        <v>14</v>
      </c>
      <c r="C121" s="75">
        <v>40567</v>
      </c>
      <c r="D121" s="76"/>
      <c r="E121" s="37"/>
      <c r="F121" s="15"/>
      <c r="G121" s="16"/>
      <c r="H121" s="72"/>
      <c r="I121" s="72"/>
      <c r="J121" s="178"/>
      <c r="K121" s="22"/>
      <c r="L121" s="17" t="e">
        <f t="shared" si="1"/>
        <v>#DIV/0!</v>
      </c>
      <c r="M121" s="37"/>
      <c r="N121" s="37"/>
      <c r="O121" s="13"/>
    </row>
    <row r="122" spans="1:15">
      <c r="A122" s="199"/>
      <c r="B122" s="37" t="s">
        <v>15</v>
      </c>
      <c r="C122" s="75">
        <v>40568</v>
      </c>
      <c r="D122" s="76"/>
      <c r="E122" s="37"/>
      <c r="F122" s="15"/>
      <c r="G122" s="16"/>
      <c r="H122" s="72"/>
      <c r="I122" s="72"/>
      <c r="J122" s="178"/>
      <c r="K122" s="22"/>
      <c r="L122" s="17" t="e">
        <f t="shared" si="1"/>
        <v>#DIV/0!</v>
      </c>
      <c r="M122" s="37"/>
      <c r="N122" s="37"/>
      <c r="O122" s="13"/>
    </row>
    <row r="123" spans="1:15">
      <c r="A123" s="199"/>
      <c r="B123" s="37" t="s">
        <v>16</v>
      </c>
      <c r="C123" s="75">
        <v>40569</v>
      </c>
      <c r="D123" s="76"/>
      <c r="E123" s="37"/>
      <c r="F123" s="15"/>
      <c r="G123" s="16"/>
      <c r="H123" s="72"/>
      <c r="I123" s="72"/>
      <c r="J123" s="178"/>
      <c r="K123" s="22"/>
      <c r="L123" s="17" t="e">
        <f t="shared" si="1"/>
        <v>#DIV/0!</v>
      </c>
      <c r="M123" s="37"/>
      <c r="N123" s="37"/>
      <c r="O123" s="13"/>
    </row>
    <row r="124" spans="1:15">
      <c r="A124" s="199"/>
      <c r="B124" s="37" t="s">
        <v>17</v>
      </c>
      <c r="C124" s="75">
        <v>40570</v>
      </c>
      <c r="D124" s="76"/>
      <c r="E124" s="37"/>
      <c r="F124" s="15"/>
      <c r="G124" s="16"/>
      <c r="H124" s="72"/>
      <c r="I124" s="72"/>
      <c r="J124" s="178"/>
      <c r="K124" s="22"/>
      <c r="L124" s="17" t="e">
        <f t="shared" si="1"/>
        <v>#DIV/0!</v>
      </c>
      <c r="M124" s="37"/>
      <c r="N124" s="37"/>
      <c r="O124" s="13"/>
    </row>
    <row r="125" spans="1:15">
      <c r="A125" s="199"/>
      <c r="B125" s="37" t="s">
        <v>11</v>
      </c>
      <c r="C125" s="75">
        <v>40571</v>
      </c>
      <c r="D125" s="76"/>
      <c r="E125" s="37"/>
      <c r="F125" s="15"/>
      <c r="G125" s="16"/>
      <c r="H125" s="72"/>
      <c r="I125" s="72"/>
      <c r="J125" s="178"/>
      <c r="K125" s="22"/>
      <c r="L125" s="17" t="e">
        <f t="shared" si="1"/>
        <v>#DIV/0!</v>
      </c>
      <c r="M125" s="37"/>
      <c r="N125" s="37"/>
      <c r="O125" s="13"/>
    </row>
    <row r="126" spans="1:15">
      <c r="A126" s="199"/>
      <c r="B126" s="19" t="s">
        <v>12</v>
      </c>
      <c r="C126" s="77">
        <v>40572</v>
      </c>
      <c r="D126" s="76"/>
      <c r="E126" s="19"/>
      <c r="F126" s="20"/>
      <c r="G126" s="16"/>
      <c r="H126" s="73"/>
      <c r="I126" s="73"/>
      <c r="J126" s="179"/>
      <c r="K126" s="28"/>
      <c r="L126" s="21" t="e">
        <f t="shared" si="1"/>
        <v>#DIV/0!</v>
      </c>
      <c r="M126" s="19"/>
      <c r="N126" s="19"/>
      <c r="O126" s="14"/>
    </row>
    <row r="127" spans="1:15">
      <c r="A127" s="199"/>
      <c r="B127" s="19" t="s">
        <v>13</v>
      </c>
      <c r="C127" s="77">
        <v>40573</v>
      </c>
      <c r="D127" s="76"/>
      <c r="E127" s="19"/>
      <c r="F127" s="20"/>
      <c r="G127" s="16"/>
      <c r="H127" s="73"/>
      <c r="I127" s="73"/>
      <c r="J127" s="179"/>
      <c r="K127" s="28"/>
      <c r="L127" s="21" t="e">
        <f t="shared" si="1"/>
        <v>#DIV/0!</v>
      </c>
      <c r="M127" s="19"/>
      <c r="N127" s="19"/>
      <c r="O127" s="14"/>
    </row>
    <row r="128" spans="1:15">
      <c r="A128" s="199" t="s">
        <v>38</v>
      </c>
      <c r="B128" s="37" t="s">
        <v>14</v>
      </c>
      <c r="C128" s="75">
        <v>40574</v>
      </c>
      <c r="D128" s="76"/>
      <c r="E128" s="37"/>
      <c r="F128" s="15"/>
      <c r="G128" s="16"/>
      <c r="H128" s="72"/>
      <c r="I128" s="72"/>
      <c r="J128" s="178"/>
      <c r="K128" s="22"/>
      <c r="L128" s="17" t="e">
        <f t="shared" si="1"/>
        <v>#DIV/0!</v>
      </c>
      <c r="M128" s="37"/>
      <c r="N128" s="37"/>
      <c r="O128" s="13"/>
    </row>
    <row r="129" spans="1:15">
      <c r="A129" s="199"/>
      <c r="B129" s="37" t="s">
        <v>15</v>
      </c>
      <c r="C129" s="75">
        <v>40575</v>
      </c>
      <c r="D129" s="76"/>
      <c r="E129" s="37"/>
      <c r="F129" s="15"/>
      <c r="G129" s="16"/>
      <c r="H129" s="72"/>
      <c r="I129" s="72"/>
      <c r="J129" s="178"/>
      <c r="K129" s="22"/>
      <c r="L129" s="17" t="e">
        <f t="shared" si="1"/>
        <v>#DIV/0!</v>
      </c>
      <c r="M129" s="37"/>
      <c r="N129" s="37"/>
      <c r="O129" s="13"/>
    </row>
    <row r="130" spans="1:15">
      <c r="A130" s="199"/>
      <c r="B130" s="37" t="s">
        <v>16</v>
      </c>
      <c r="C130" s="75">
        <v>40576</v>
      </c>
      <c r="D130" s="76"/>
      <c r="E130" s="37"/>
      <c r="F130" s="15"/>
      <c r="G130" s="16"/>
      <c r="H130" s="72"/>
      <c r="I130" s="72"/>
      <c r="J130" s="178"/>
      <c r="K130" s="22"/>
      <c r="L130" s="17" t="e">
        <f t="shared" si="1"/>
        <v>#DIV/0!</v>
      </c>
      <c r="M130" s="37"/>
      <c r="N130" s="37"/>
      <c r="O130" s="13"/>
    </row>
    <row r="131" spans="1:15">
      <c r="A131" s="199"/>
      <c r="B131" s="37" t="s">
        <v>17</v>
      </c>
      <c r="C131" s="75">
        <v>40577</v>
      </c>
      <c r="D131" s="76"/>
      <c r="E131" s="37"/>
      <c r="F131" s="15"/>
      <c r="G131" s="16"/>
      <c r="H131" s="72"/>
      <c r="I131" s="72"/>
      <c r="J131" s="178"/>
      <c r="K131" s="22"/>
      <c r="L131" s="17" t="e">
        <f t="shared" si="1"/>
        <v>#DIV/0!</v>
      </c>
      <c r="M131" s="37"/>
      <c r="N131" s="37"/>
      <c r="O131" s="13"/>
    </row>
    <row r="132" spans="1:15">
      <c r="A132" s="199"/>
      <c r="B132" s="37" t="s">
        <v>11</v>
      </c>
      <c r="C132" s="75">
        <v>40578</v>
      </c>
      <c r="D132" s="76"/>
      <c r="E132" s="37"/>
      <c r="F132" s="15"/>
      <c r="G132" s="16"/>
      <c r="H132" s="72"/>
      <c r="I132" s="72"/>
      <c r="J132" s="178"/>
      <c r="K132" s="22"/>
      <c r="L132" s="17" t="e">
        <f t="shared" si="1"/>
        <v>#DIV/0!</v>
      </c>
      <c r="M132" s="37"/>
      <c r="N132" s="37"/>
      <c r="O132" s="13"/>
    </row>
    <row r="133" spans="1:15">
      <c r="A133" s="199"/>
      <c r="B133" s="19" t="s">
        <v>12</v>
      </c>
      <c r="C133" s="77">
        <v>40579</v>
      </c>
      <c r="D133" s="76"/>
      <c r="E133" s="19"/>
      <c r="F133" s="20"/>
      <c r="G133" s="16"/>
      <c r="H133" s="73"/>
      <c r="I133" s="73"/>
      <c r="J133" s="179"/>
      <c r="K133" s="28"/>
      <c r="L133" s="21" t="e">
        <f t="shared" si="1"/>
        <v>#DIV/0!</v>
      </c>
      <c r="M133" s="19"/>
      <c r="N133" s="19"/>
      <c r="O133" s="14"/>
    </row>
    <row r="134" spans="1:15">
      <c r="A134" s="199"/>
      <c r="B134" s="19" t="s">
        <v>13</v>
      </c>
      <c r="C134" s="77">
        <v>40580</v>
      </c>
      <c r="D134" s="76"/>
      <c r="E134" s="19"/>
      <c r="F134" s="20"/>
      <c r="G134" s="16"/>
      <c r="H134" s="73"/>
      <c r="I134" s="73"/>
      <c r="J134" s="179"/>
      <c r="K134" s="28"/>
      <c r="L134" s="21" t="e">
        <f t="shared" si="1"/>
        <v>#DIV/0!</v>
      </c>
      <c r="M134" s="19"/>
      <c r="N134" s="19"/>
      <c r="O134" s="14"/>
    </row>
    <row r="135" spans="1:15">
      <c r="A135" s="199" t="s">
        <v>39</v>
      </c>
      <c r="B135" s="37" t="s">
        <v>14</v>
      </c>
      <c r="C135" s="75">
        <v>40581</v>
      </c>
      <c r="D135" s="76"/>
      <c r="E135" s="37"/>
      <c r="F135" s="15"/>
      <c r="G135" s="16"/>
      <c r="H135" s="72"/>
      <c r="I135" s="72"/>
      <c r="J135" s="178"/>
      <c r="K135" s="22"/>
      <c r="L135" s="17" t="e">
        <f t="shared" ref="L135:L198" si="2">J135/K135/24</f>
        <v>#DIV/0!</v>
      </c>
      <c r="M135" s="37"/>
      <c r="N135" s="37"/>
      <c r="O135" s="13"/>
    </row>
    <row r="136" spans="1:15">
      <c r="A136" s="199"/>
      <c r="B136" s="37" t="s">
        <v>15</v>
      </c>
      <c r="C136" s="75">
        <v>40582</v>
      </c>
      <c r="D136" s="76"/>
      <c r="E136" s="37"/>
      <c r="F136" s="15"/>
      <c r="G136" s="16"/>
      <c r="H136" s="72"/>
      <c r="I136" s="72"/>
      <c r="J136" s="178"/>
      <c r="K136" s="22"/>
      <c r="L136" s="17" t="e">
        <f t="shared" si="2"/>
        <v>#DIV/0!</v>
      </c>
      <c r="M136" s="37"/>
      <c r="N136" s="37"/>
      <c r="O136" s="13"/>
    </row>
    <row r="137" spans="1:15">
      <c r="A137" s="199"/>
      <c r="B137" s="37" t="s">
        <v>16</v>
      </c>
      <c r="C137" s="75">
        <v>40583</v>
      </c>
      <c r="D137" s="76"/>
      <c r="E137" s="37"/>
      <c r="F137" s="15"/>
      <c r="G137" s="16"/>
      <c r="H137" s="72"/>
      <c r="I137" s="72"/>
      <c r="J137" s="178"/>
      <c r="K137" s="22"/>
      <c r="L137" s="17" t="e">
        <f t="shared" si="2"/>
        <v>#DIV/0!</v>
      </c>
      <c r="M137" s="37"/>
      <c r="N137" s="37"/>
      <c r="O137" s="13"/>
    </row>
    <row r="138" spans="1:15">
      <c r="A138" s="199"/>
      <c r="B138" s="37" t="s">
        <v>17</v>
      </c>
      <c r="C138" s="75">
        <v>40584</v>
      </c>
      <c r="D138" s="76"/>
      <c r="E138" s="37"/>
      <c r="F138" s="15"/>
      <c r="G138" s="16"/>
      <c r="H138" s="72"/>
      <c r="I138" s="72"/>
      <c r="J138" s="178"/>
      <c r="K138" s="22"/>
      <c r="L138" s="17" t="e">
        <f t="shared" si="2"/>
        <v>#DIV/0!</v>
      </c>
      <c r="M138" s="37"/>
      <c r="N138" s="37"/>
      <c r="O138" s="13"/>
    </row>
    <row r="139" spans="1:15">
      <c r="A139" s="199"/>
      <c r="B139" s="37" t="s">
        <v>11</v>
      </c>
      <c r="C139" s="75">
        <v>40585</v>
      </c>
      <c r="D139" s="76"/>
      <c r="E139" s="37"/>
      <c r="F139" s="15"/>
      <c r="G139" s="16"/>
      <c r="H139" s="72"/>
      <c r="I139" s="72"/>
      <c r="J139" s="178"/>
      <c r="K139" s="22"/>
      <c r="L139" s="17" t="e">
        <f t="shared" si="2"/>
        <v>#DIV/0!</v>
      </c>
      <c r="M139" s="37"/>
      <c r="N139" s="37"/>
      <c r="O139" s="13"/>
    </row>
    <row r="140" spans="1:15">
      <c r="A140" s="199"/>
      <c r="B140" s="19" t="s">
        <v>12</v>
      </c>
      <c r="C140" s="77">
        <v>40586</v>
      </c>
      <c r="D140" s="76"/>
      <c r="E140" s="19"/>
      <c r="F140" s="20"/>
      <c r="G140" s="16"/>
      <c r="H140" s="73"/>
      <c r="I140" s="73"/>
      <c r="J140" s="179"/>
      <c r="K140" s="28"/>
      <c r="L140" s="21" t="e">
        <f t="shared" si="2"/>
        <v>#DIV/0!</v>
      </c>
      <c r="M140" s="19"/>
      <c r="N140" s="19"/>
      <c r="O140" s="14"/>
    </row>
    <row r="141" spans="1:15">
      <c r="A141" s="199"/>
      <c r="B141" s="19" t="s">
        <v>13</v>
      </c>
      <c r="C141" s="77">
        <v>40587</v>
      </c>
      <c r="D141" s="76"/>
      <c r="E141" s="19"/>
      <c r="F141" s="20"/>
      <c r="G141" s="16"/>
      <c r="H141" s="73"/>
      <c r="I141" s="73"/>
      <c r="J141" s="179"/>
      <c r="K141" s="28"/>
      <c r="L141" s="21" t="e">
        <f t="shared" si="2"/>
        <v>#DIV/0!</v>
      </c>
      <c r="M141" s="19"/>
      <c r="N141" s="19"/>
      <c r="O141" s="14"/>
    </row>
    <row r="142" spans="1:15">
      <c r="A142" s="199" t="s">
        <v>40</v>
      </c>
      <c r="B142" s="37" t="s">
        <v>14</v>
      </c>
      <c r="C142" s="75">
        <v>40588</v>
      </c>
      <c r="D142" s="76"/>
      <c r="E142" s="37"/>
      <c r="F142" s="15"/>
      <c r="G142" s="16"/>
      <c r="H142" s="72"/>
      <c r="I142" s="72"/>
      <c r="J142" s="178"/>
      <c r="K142" s="22"/>
      <c r="L142" s="17" t="e">
        <f t="shared" si="2"/>
        <v>#DIV/0!</v>
      </c>
      <c r="M142" s="37"/>
      <c r="N142" s="37"/>
      <c r="O142" s="13"/>
    </row>
    <row r="143" spans="1:15">
      <c r="A143" s="199"/>
      <c r="B143" s="37" t="s">
        <v>15</v>
      </c>
      <c r="C143" s="75">
        <v>40589</v>
      </c>
      <c r="D143" s="76"/>
      <c r="E143" s="37"/>
      <c r="F143" s="15"/>
      <c r="G143" s="16"/>
      <c r="H143" s="72"/>
      <c r="I143" s="72"/>
      <c r="J143" s="178"/>
      <c r="K143" s="22"/>
      <c r="L143" s="17" t="e">
        <f t="shared" si="2"/>
        <v>#DIV/0!</v>
      </c>
      <c r="M143" s="37"/>
      <c r="N143" s="37"/>
      <c r="O143" s="13"/>
    </row>
    <row r="144" spans="1:15">
      <c r="A144" s="199"/>
      <c r="B144" s="37" t="s">
        <v>16</v>
      </c>
      <c r="C144" s="75">
        <v>40590</v>
      </c>
      <c r="D144" s="76"/>
      <c r="E144" s="37"/>
      <c r="F144" s="15"/>
      <c r="G144" s="16"/>
      <c r="H144" s="72"/>
      <c r="I144" s="72"/>
      <c r="J144" s="178"/>
      <c r="K144" s="22"/>
      <c r="L144" s="17" t="e">
        <f t="shared" si="2"/>
        <v>#DIV/0!</v>
      </c>
      <c r="M144" s="37"/>
      <c r="N144" s="37"/>
      <c r="O144" s="13"/>
    </row>
    <row r="145" spans="1:15">
      <c r="A145" s="199"/>
      <c r="B145" s="37" t="s">
        <v>17</v>
      </c>
      <c r="C145" s="75">
        <v>40591</v>
      </c>
      <c r="D145" s="76"/>
      <c r="E145" s="37"/>
      <c r="F145" s="15"/>
      <c r="G145" s="16"/>
      <c r="H145" s="72"/>
      <c r="I145" s="72"/>
      <c r="J145" s="178"/>
      <c r="K145" s="22"/>
      <c r="L145" s="17" t="e">
        <f t="shared" si="2"/>
        <v>#DIV/0!</v>
      </c>
      <c r="M145" s="37"/>
      <c r="N145" s="37"/>
      <c r="O145" s="13"/>
    </row>
    <row r="146" spans="1:15">
      <c r="A146" s="199"/>
      <c r="B146" s="37" t="s">
        <v>11</v>
      </c>
      <c r="C146" s="75">
        <v>40592</v>
      </c>
      <c r="D146" s="76"/>
      <c r="E146" s="37"/>
      <c r="F146" s="15"/>
      <c r="G146" s="16"/>
      <c r="H146" s="72"/>
      <c r="I146" s="72"/>
      <c r="J146" s="178"/>
      <c r="K146" s="22"/>
      <c r="L146" s="17" t="e">
        <f t="shared" si="2"/>
        <v>#DIV/0!</v>
      </c>
      <c r="M146" s="37"/>
      <c r="N146" s="37"/>
      <c r="O146" s="13"/>
    </row>
    <row r="147" spans="1:15">
      <c r="A147" s="199"/>
      <c r="B147" s="19" t="s">
        <v>12</v>
      </c>
      <c r="C147" s="77">
        <v>40593</v>
      </c>
      <c r="D147" s="76"/>
      <c r="E147" s="19"/>
      <c r="F147" s="20"/>
      <c r="G147" s="16"/>
      <c r="H147" s="73"/>
      <c r="I147" s="73"/>
      <c r="J147" s="179"/>
      <c r="K147" s="28"/>
      <c r="L147" s="21" t="e">
        <f t="shared" si="2"/>
        <v>#DIV/0!</v>
      </c>
      <c r="M147" s="19"/>
      <c r="N147" s="19"/>
      <c r="O147" s="14"/>
    </row>
    <row r="148" spans="1:15">
      <c r="A148" s="199"/>
      <c r="B148" s="19" t="s">
        <v>13</v>
      </c>
      <c r="C148" s="77">
        <v>40594</v>
      </c>
      <c r="D148" s="76"/>
      <c r="E148" s="19"/>
      <c r="F148" s="20"/>
      <c r="G148" s="16"/>
      <c r="H148" s="73"/>
      <c r="I148" s="73"/>
      <c r="J148" s="179"/>
      <c r="K148" s="28"/>
      <c r="L148" s="21" t="e">
        <f t="shared" si="2"/>
        <v>#DIV/0!</v>
      </c>
      <c r="M148" s="19"/>
      <c r="N148" s="19"/>
      <c r="O148" s="14"/>
    </row>
    <row r="149" spans="1:15">
      <c r="A149" s="199" t="s">
        <v>41</v>
      </c>
      <c r="B149" s="37" t="s">
        <v>14</v>
      </c>
      <c r="C149" s="75">
        <v>40595</v>
      </c>
      <c r="D149" s="76"/>
      <c r="E149" s="37"/>
      <c r="F149" s="15"/>
      <c r="G149" s="16"/>
      <c r="H149" s="72"/>
      <c r="I149" s="72"/>
      <c r="J149" s="178"/>
      <c r="K149" s="22"/>
      <c r="L149" s="17" t="e">
        <f t="shared" si="2"/>
        <v>#DIV/0!</v>
      </c>
      <c r="M149" s="37"/>
      <c r="N149" s="37"/>
      <c r="O149" s="13"/>
    </row>
    <row r="150" spans="1:15">
      <c r="A150" s="199"/>
      <c r="B150" s="37" t="s">
        <v>15</v>
      </c>
      <c r="C150" s="75">
        <v>40596</v>
      </c>
      <c r="D150" s="76"/>
      <c r="E150" s="37"/>
      <c r="F150" s="15"/>
      <c r="G150" s="16"/>
      <c r="H150" s="72"/>
      <c r="I150" s="72"/>
      <c r="J150" s="178"/>
      <c r="K150" s="22"/>
      <c r="L150" s="17" t="e">
        <f t="shared" si="2"/>
        <v>#DIV/0!</v>
      </c>
      <c r="M150" s="37"/>
      <c r="N150" s="37"/>
      <c r="O150" s="13"/>
    </row>
    <row r="151" spans="1:15">
      <c r="A151" s="199"/>
      <c r="B151" s="37" t="s">
        <v>16</v>
      </c>
      <c r="C151" s="75">
        <v>40597</v>
      </c>
      <c r="D151" s="76"/>
      <c r="E151" s="37"/>
      <c r="F151" s="15"/>
      <c r="G151" s="16"/>
      <c r="H151" s="72"/>
      <c r="I151" s="72"/>
      <c r="J151" s="178"/>
      <c r="K151" s="22"/>
      <c r="L151" s="17" t="e">
        <f t="shared" si="2"/>
        <v>#DIV/0!</v>
      </c>
      <c r="M151" s="37"/>
      <c r="N151" s="37"/>
      <c r="O151" s="13"/>
    </row>
    <row r="152" spans="1:15">
      <c r="A152" s="199"/>
      <c r="B152" s="37" t="s">
        <v>17</v>
      </c>
      <c r="C152" s="75">
        <v>40598</v>
      </c>
      <c r="D152" s="76"/>
      <c r="E152" s="37"/>
      <c r="F152" s="15"/>
      <c r="G152" s="16"/>
      <c r="H152" s="72"/>
      <c r="I152" s="72"/>
      <c r="J152" s="178"/>
      <c r="K152" s="22"/>
      <c r="L152" s="17" t="e">
        <f t="shared" si="2"/>
        <v>#DIV/0!</v>
      </c>
      <c r="M152" s="37"/>
      <c r="N152" s="37"/>
      <c r="O152" s="13"/>
    </row>
    <row r="153" spans="1:15">
      <c r="A153" s="199"/>
      <c r="B153" s="37" t="s">
        <v>11</v>
      </c>
      <c r="C153" s="75">
        <v>40599</v>
      </c>
      <c r="D153" s="76"/>
      <c r="E153" s="37"/>
      <c r="F153" s="15"/>
      <c r="G153" s="16"/>
      <c r="H153" s="72"/>
      <c r="I153" s="72"/>
      <c r="J153" s="178"/>
      <c r="K153" s="22"/>
      <c r="L153" s="17" t="e">
        <f t="shared" si="2"/>
        <v>#DIV/0!</v>
      </c>
      <c r="M153" s="37"/>
      <c r="N153" s="37"/>
      <c r="O153" s="13"/>
    </row>
    <row r="154" spans="1:15">
      <c r="A154" s="199"/>
      <c r="B154" s="19" t="s">
        <v>12</v>
      </c>
      <c r="C154" s="77">
        <v>40600</v>
      </c>
      <c r="D154" s="76"/>
      <c r="E154" s="19"/>
      <c r="F154" s="20"/>
      <c r="G154" s="16"/>
      <c r="H154" s="73"/>
      <c r="I154" s="73"/>
      <c r="J154" s="179"/>
      <c r="K154" s="28"/>
      <c r="L154" s="21" t="e">
        <f t="shared" si="2"/>
        <v>#DIV/0!</v>
      </c>
      <c r="M154" s="19"/>
      <c r="N154" s="19"/>
      <c r="O154" s="14"/>
    </row>
    <row r="155" spans="1:15">
      <c r="A155" s="199"/>
      <c r="B155" s="19" t="s">
        <v>13</v>
      </c>
      <c r="C155" s="77">
        <v>40601</v>
      </c>
      <c r="D155" s="76"/>
      <c r="E155" s="19"/>
      <c r="F155" s="20"/>
      <c r="G155" s="16"/>
      <c r="H155" s="73"/>
      <c r="I155" s="73"/>
      <c r="J155" s="179"/>
      <c r="K155" s="28"/>
      <c r="L155" s="21" t="e">
        <f t="shared" si="2"/>
        <v>#DIV/0!</v>
      </c>
      <c r="M155" s="19"/>
      <c r="N155" s="19"/>
      <c r="O155" s="14"/>
    </row>
    <row r="156" spans="1:15">
      <c r="A156" s="199" t="s">
        <v>42</v>
      </c>
      <c r="B156" s="37" t="s">
        <v>14</v>
      </c>
      <c r="C156" s="75">
        <v>40602</v>
      </c>
      <c r="D156" s="76"/>
      <c r="E156" s="37"/>
      <c r="F156" s="15"/>
      <c r="G156" s="16"/>
      <c r="H156" s="72"/>
      <c r="I156" s="72"/>
      <c r="J156" s="178"/>
      <c r="K156" s="22"/>
      <c r="L156" s="17" t="e">
        <f t="shared" si="2"/>
        <v>#DIV/0!</v>
      </c>
      <c r="M156" s="37"/>
      <c r="N156" s="37"/>
      <c r="O156" s="13"/>
    </row>
    <row r="157" spans="1:15">
      <c r="A157" s="199"/>
      <c r="B157" s="37" t="s">
        <v>15</v>
      </c>
      <c r="C157" s="75">
        <v>40603</v>
      </c>
      <c r="D157" s="76"/>
      <c r="E157" s="37"/>
      <c r="F157" s="15"/>
      <c r="G157" s="16"/>
      <c r="H157" s="72"/>
      <c r="I157" s="72"/>
      <c r="J157" s="178"/>
      <c r="K157" s="22"/>
      <c r="L157" s="17" t="e">
        <f t="shared" si="2"/>
        <v>#DIV/0!</v>
      </c>
      <c r="M157" s="37"/>
      <c r="N157" s="37"/>
      <c r="O157" s="13"/>
    </row>
    <row r="158" spans="1:15">
      <c r="A158" s="199"/>
      <c r="B158" s="37" t="s">
        <v>16</v>
      </c>
      <c r="C158" s="75">
        <v>40604</v>
      </c>
      <c r="D158" s="76"/>
      <c r="E158" s="37"/>
      <c r="F158" s="15"/>
      <c r="G158" s="16"/>
      <c r="H158" s="72"/>
      <c r="I158" s="72"/>
      <c r="J158" s="178"/>
      <c r="K158" s="22"/>
      <c r="L158" s="17" t="e">
        <f t="shared" si="2"/>
        <v>#DIV/0!</v>
      </c>
      <c r="M158" s="37"/>
      <c r="N158" s="37"/>
      <c r="O158" s="13"/>
    </row>
    <row r="159" spans="1:15">
      <c r="A159" s="199"/>
      <c r="B159" s="37" t="s">
        <v>17</v>
      </c>
      <c r="C159" s="75">
        <v>40605</v>
      </c>
      <c r="D159" s="76"/>
      <c r="E159" s="37"/>
      <c r="F159" s="15"/>
      <c r="G159" s="16"/>
      <c r="H159" s="72"/>
      <c r="I159" s="72"/>
      <c r="J159" s="178"/>
      <c r="K159" s="22"/>
      <c r="L159" s="17" t="e">
        <f t="shared" si="2"/>
        <v>#DIV/0!</v>
      </c>
      <c r="M159" s="37"/>
      <c r="N159" s="37"/>
      <c r="O159" s="13"/>
    </row>
    <row r="160" spans="1:15">
      <c r="A160" s="199"/>
      <c r="B160" s="37" t="s">
        <v>11</v>
      </c>
      <c r="C160" s="75">
        <v>40606</v>
      </c>
      <c r="D160" s="76"/>
      <c r="E160" s="37"/>
      <c r="F160" s="15"/>
      <c r="G160" s="16"/>
      <c r="H160" s="72"/>
      <c r="I160" s="72"/>
      <c r="J160" s="178"/>
      <c r="K160" s="22"/>
      <c r="L160" s="17" t="e">
        <f t="shared" si="2"/>
        <v>#DIV/0!</v>
      </c>
      <c r="M160" s="37"/>
      <c r="N160" s="37"/>
      <c r="O160" s="13"/>
    </row>
    <row r="161" spans="1:15">
      <c r="A161" s="199"/>
      <c r="B161" s="19" t="s">
        <v>12</v>
      </c>
      <c r="C161" s="77">
        <v>40607</v>
      </c>
      <c r="D161" s="76"/>
      <c r="E161" s="19"/>
      <c r="F161" s="20"/>
      <c r="G161" s="16"/>
      <c r="H161" s="73"/>
      <c r="I161" s="73"/>
      <c r="J161" s="179"/>
      <c r="K161" s="28"/>
      <c r="L161" s="21" t="e">
        <f t="shared" si="2"/>
        <v>#DIV/0!</v>
      </c>
      <c r="M161" s="19"/>
      <c r="N161" s="19"/>
      <c r="O161" s="14"/>
    </row>
    <row r="162" spans="1:15">
      <c r="A162" s="199"/>
      <c r="B162" s="19" t="s">
        <v>13</v>
      </c>
      <c r="C162" s="77">
        <v>40608</v>
      </c>
      <c r="D162" s="76"/>
      <c r="E162" s="19"/>
      <c r="F162" s="20"/>
      <c r="G162" s="16"/>
      <c r="H162" s="73"/>
      <c r="I162" s="73"/>
      <c r="J162" s="179"/>
      <c r="K162" s="28"/>
      <c r="L162" s="21" t="e">
        <f t="shared" si="2"/>
        <v>#DIV/0!</v>
      </c>
      <c r="M162" s="19"/>
      <c r="N162" s="19"/>
      <c r="O162" s="14"/>
    </row>
    <row r="163" spans="1:15">
      <c r="A163" s="199" t="s">
        <v>43</v>
      </c>
      <c r="B163" s="37" t="s">
        <v>14</v>
      </c>
      <c r="C163" s="75">
        <v>40609</v>
      </c>
      <c r="D163" s="76"/>
      <c r="E163" s="37"/>
      <c r="F163" s="15"/>
      <c r="G163" s="16"/>
      <c r="H163" s="72"/>
      <c r="I163" s="72"/>
      <c r="J163" s="178"/>
      <c r="K163" s="22"/>
      <c r="L163" s="17" t="e">
        <f t="shared" si="2"/>
        <v>#DIV/0!</v>
      </c>
      <c r="M163" s="37"/>
      <c r="N163" s="37"/>
      <c r="O163" s="13"/>
    </row>
    <row r="164" spans="1:15">
      <c r="A164" s="199"/>
      <c r="B164" s="37" t="s">
        <v>15</v>
      </c>
      <c r="C164" s="75">
        <v>40610</v>
      </c>
      <c r="D164" s="76"/>
      <c r="E164" s="37"/>
      <c r="F164" s="15"/>
      <c r="G164" s="16"/>
      <c r="H164" s="72"/>
      <c r="I164" s="72"/>
      <c r="J164" s="178"/>
      <c r="K164" s="22"/>
      <c r="L164" s="17" t="e">
        <f t="shared" si="2"/>
        <v>#DIV/0!</v>
      </c>
      <c r="M164" s="37"/>
      <c r="N164" s="37"/>
      <c r="O164" s="13"/>
    </row>
    <row r="165" spans="1:15">
      <c r="A165" s="199"/>
      <c r="B165" s="37" t="s">
        <v>16</v>
      </c>
      <c r="C165" s="75">
        <v>40611</v>
      </c>
      <c r="D165" s="76"/>
      <c r="E165" s="37"/>
      <c r="F165" s="15"/>
      <c r="G165" s="16"/>
      <c r="H165" s="72"/>
      <c r="I165" s="72"/>
      <c r="J165" s="178"/>
      <c r="K165" s="22"/>
      <c r="L165" s="17" t="e">
        <f t="shared" si="2"/>
        <v>#DIV/0!</v>
      </c>
      <c r="M165" s="37"/>
      <c r="N165" s="37"/>
      <c r="O165" s="13"/>
    </row>
    <row r="166" spans="1:15">
      <c r="A166" s="199"/>
      <c r="B166" s="37" t="s">
        <v>17</v>
      </c>
      <c r="C166" s="75">
        <v>40612</v>
      </c>
      <c r="D166" s="76"/>
      <c r="E166" s="37"/>
      <c r="F166" s="15"/>
      <c r="G166" s="16"/>
      <c r="H166" s="72"/>
      <c r="I166" s="72"/>
      <c r="J166" s="178"/>
      <c r="K166" s="22"/>
      <c r="L166" s="17" t="e">
        <f t="shared" si="2"/>
        <v>#DIV/0!</v>
      </c>
      <c r="M166" s="37"/>
      <c r="N166" s="37"/>
      <c r="O166" s="13"/>
    </row>
    <row r="167" spans="1:15">
      <c r="A167" s="199"/>
      <c r="B167" s="37" t="s">
        <v>11</v>
      </c>
      <c r="C167" s="75">
        <v>40613</v>
      </c>
      <c r="D167" s="76"/>
      <c r="E167" s="37"/>
      <c r="F167" s="15"/>
      <c r="G167" s="16"/>
      <c r="H167" s="72"/>
      <c r="I167" s="72"/>
      <c r="J167" s="178"/>
      <c r="K167" s="22"/>
      <c r="L167" s="17" t="e">
        <f t="shared" si="2"/>
        <v>#DIV/0!</v>
      </c>
      <c r="M167" s="37"/>
      <c r="N167" s="37"/>
      <c r="O167" s="13"/>
    </row>
    <row r="168" spans="1:15">
      <c r="A168" s="199"/>
      <c r="B168" s="19" t="s">
        <v>12</v>
      </c>
      <c r="C168" s="77">
        <v>40614</v>
      </c>
      <c r="D168" s="76"/>
      <c r="E168" s="19"/>
      <c r="F168" s="20"/>
      <c r="G168" s="16"/>
      <c r="H168" s="73"/>
      <c r="I168" s="73"/>
      <c r="J168" s="179"/>
      <c r="K168" s="28"/>
      <c r="L168" s="21" t="e">
        <f t="shared" si="2"/>
        <v>#DIV/0!</v>
      </c>
      <c r="M168" s="19"/>
      <c r="N168" s="19"/>
      <c r="O168" s="14"/>
    </row>
    <row r="169" spans="1:15">
      <c r="A169" s="199"/>
      <c r="B169" s="19" t="s">
        <v>13</v>
      </c>
      <c r="C169" s="77">
        <v>40615</v>
      </c>
      <c r="D169" s="76"/>
      <c r="E169" s="19"/>
      <c r="F169" s="20"/>
      <c r="G169" s="16"/>
      <c r="H169" s="73"/>
      <c r="I169" s="73"/>
      <c r="J169" s="179"/>
      <c r="K169" s="28"/>
      <c r="L169" s="21" t="e">
        <f t="shared" si="2"/>
        <v>#DIV/0!</v>
      </c>
      <c r="M169" s="19"/>
      <c r="N169" s="19"/>
      <c r="O169" s="14"/>
    </row>
    <row r="170" spans="1:15">
      <c r="A170" s="199" t="s">
        <v>44</v>
      </c>
      <c r="B170" s="37" t="s">
        <v>14</v>
      </c>
      <c r="C170" s="75">
        <v>40616</v>
      </c>
      <c r="D170" s="76"/>
      <c r="E170" s="37"/>
      <c r="F170" s="15"/>
      <c r="G170" s="16"/>
      <c r="H170" s="72"/>
      <c r="I170" s="72"/>
      <c r="J170" s="178"/>
      <c r="K170" s="22"/>
      <c r="L170" s="17" t="e">
        <f t="shared" si="2"/>
        <v>#DIV/0!</v>
      </c>
      <c r="M170" s="37"/>
      <c r="N170" s="37"/>
      <c r="O170" s="13"/>
    </row>
    <row r="171" spans="1:15">
      <c r="A171" s="199"/>
      <c r="B171" s="37" t="s">
        <v>15</v>
      </c>
      <c r="C171" s="75">
        <v>40617</v>
      </c>
      <c r="D171" s="76"/>
      <c r="E171" s="37"/>
      <c r="F171" s="15"/>
      <c r="G171" s="16"/>
      <c r="H171" s="72"/>
      <c r="I171" s="72"/>
      <c r="J171" s="178"/>
      <c r="K171" s="22"/>
      <c r="L171" s="17" t="e">
        <f t="shared" si="2"/>
        <v>#DIV/0!</v>
      </c>
      <c r="M171" s="37"/>
      <c r="N171" s="37"/>
      <c r="O171" s="13"/>
    </row>
    <row r="172" spans="1:15">
      <c r="A172" s="199"/>
      <c r="B172" s="37" t="s">
        <v>16</v>
      </c>
      <c r="C172" s="75">
        <v>40618</v>
      </c>
      <c r="D172" s="76"/>
      <c r="E172" s="37"/>
      <c r="F172" s="15"/>
      <c r="G172" s="16"/>
      <c r="H172" s="72"/>
      <c r="I172" s="72"/>
      <c r="J172" s="178"/>
      <c r="K172" s="22"/>
      <c r="L172" s="17" t="e">
        <f t="shared" si="2"/>
        <v>#DIV/0!</v>
      </c>
      <c r="M172" s="37"/>
      <c r="N172" s="37"/>
      <c r="O172" s="13"/>
    </row>
    <row r="173" spans="1:15">
      <c r="A173" s="199"/>
      <c r="B173" s="37" t="s">
        <v>17</v>
      </c>
      <c r="C173" s="75">
        <v>40619</v>
      </c>
      <c r="D173" s="76"/>
      <c r="E173" s="37"/>
      <c r="F173" s="15"/>
      <c r="G173" s="16"/>
      <c r="H173" s="72"/>
      <c r="I173" s="72"/>
      <c r="J173" s="178"/>
      <c r="K173" s="22"/>
      <c r="L173" s="17" t="e">
        <f t="shared" si="2"/>
        <v>#DIV/0!</v>
      </c>
      <c r="M173" s="37"/>
      <c r="N173" s="37"/>
      <c r="O173" s="13"/>
    </row>
    <row r="174" spans="1:15">
      <c r="A174" s="199"/>
      <c r="B174" s="37" t="s">
        <v>11</v>
      </c>
      <c r="C174" s="75">
        <v>40620</v>
      </c>
      <c r="D174" s="76"/>
      <c r="E174" s="37"/>
      <c r="F174" s="15"/>
      <c r="G174" s="16"/>
      <c r="H174" s="72"/>
      <c r="I174" s="72"/>
      <c r="J174" s="178"/>
      <c r="K174" s="22"/>
      <c r="L174" s="17" t="e">
        <f t="shared" si="2"/>
        <v>#DIV/0!</v>
      </c>
      <c r="M174" s="37"/>
      <c r="N174" s="37"/>
      <c r="O174" s="13"/>
    </row>
    <row r="175" spans="1:15">
      <c r="A175" s="199"/>
      <c r="B175" s="19" t="s">
        <v>12</v>
      </c>
      <c r="C175" s="77">
        <v>40621</v>
      </c>
      <c r="D175" s="76"/>
      <c r="E175" s="19"/>
      <c r="F175" s="20"/>
      <c r="G175" s="16"/>
      <c r="H175" s="73"/>
      <c r="I175" s="73"/>
      <c r="J175" s="179"/>
      <c r="K175" s="28"/>
      <c r="L175" s="21" t="e">
        <f t="shared" si="2"/>
        <v>#DIV/0!</v>
      </c>
      <c r="M175" s="19"/>
      <c r="N175" s="19"/>
      <c r="O175" s="14"/>
    </row>
    <row r="176" spans="1:15">
      <c r="A176" s="199"/>
      <c r="B176" s="19" t="s">
        <v>13</v>
      </c>
      <c r="C176" s="77">
        <v>40622</v>
      </c>
      <c r="D176" s="76"/>
      <c r="E176" s="19"/>
      <c r="F176" s="20"/>
      <c r="G176" s="16"/>
      <c r="H176" s="73"/>
      <c r="I176" s="73"/>
      <c r="J176" s="179"/>
      <c r="K176" s="28"/>
      <c r="L176" s="21" t="e">
        <f t="shared" si="2"/>
        <v>#DIV/0!</v>
      </c>
      <c r="M176" s="19"/>
      <c r="N176" s="19"/>
      <c r="O176" s="14"/>
    </row>
    <row r="177" spans="1:15">
      <c r="A177" s="199" t="s">
        <v>45</v>
      </c>
      <c r="B177" s="37" t="s">
        <v>14</v>
      </c>
      <c r="C177" s="75">
        <v>40623</v>
      </c>
      <c r="D177" s="76"/>
      <c r="E177" s="37"/>
      <c r="F177" s="15"/>
      <c r="G177" s="16"/>
      <c r="H177" s="72"/>
      <c r="I177" s="72"/>
      <c r="J177" s="178"/>
      <c r="K177" s="22"/>
      <c r="L177" s="17" t="e">
        <f t="shared" si="2"/>
        <v>#DIV/0!</v>
      </c>
      <c r="M177" s="37"/>
      <c r="N177" s="37"/>
      <c r="O177" s="13"/>
    </row>
    <row r="178" spans="1:15">
      <c r="A178" s="199"/>
      <c r="B178" s="37" t="s">
        <v>15</v>
      </c>
      <c r="C178" s="75">
        <v>40624</v>
      </c>
      <c r="D178" s="76"/>
      <c r="E178" s="37"/>
      <c r="F178" s="15"/>
      <c r="G178" s="16"/>
      <c r="H178" s="72"/>
      <c r="I178" s="72"/>
      <c r="J178" s="178"/>
      <c r="K178" s="22"/>
      <c r="L178" s="17" t="e">
        <f t="shared" si="2"/>
        <v>#DIV/0!</v>
      </c>
      <c r="M178" s="37"/>
      <c r="N178" s="37"/>
      <c r="O178" s="13"/>
    </row>
    <row r="179" spans="1:15">
      <c r="A179" s="199"/>
      <c r="B179" s="37" t="s">
        <v>16</v>
      </c>
      <c r="C179" s="75">
        <v>40625</v>
      </c>
      <c r="D179" s="76"/>
      <c r="E179" s="37"/>
      <c r="F179" s="15"/>
      <c r="G179" s="16"/>
      <c r="H179" s="72"/>
      <c r="I179" s="72"/>
      <c r="J179" s="178"/>
      <c r="K179" s="22"/>
      <c r="L179" s="17" t="e">
        <f t="shared" si="2"/>
        <v>#DIV/0!</v>
      </c>
      <c r="M179" s="37"/>
      <c r="N179" s="37"/>
      <c r="O179" s="13"/>
    </row>
    <row r="180" spans="1:15">
      <c r="A180" s="199"/>
      <c r="B180" s="37" t="s">
        <v>17</v>
      </c>
      <c r="C180" s="75">
        <v>40626</v>
      </c>
      <c r="D180" s="76"/>
      <c r="E180" s="37"/>
      <c r="F180" s="15"/>
      <c r="G180" s="16"/>
      <c r="H180" s="72"/>
      <c r="I180" s="72"/>
      <c r="J180" s="178"/>
      <c r="K180" s="22"/>
      <c r="L180" s="17" t="e">
        <f t="shared" si="2"/>
        <v>#DIV/0!</v>
      </c>
      <c r="M180" s="37"/>
      <c r="N180" s="37"/>
      <c r="O180" s="13"/>
    </row>
    <row r="181" spans="1:15">
      <c r="A181" s="199"/>
      <c r="B181" s="37" t="s">
        <v>11</v>
      </c>
      <c r="C181" s="75">
        <v>40627</v>
      </c>
      <c r="D181" s="76"/>
      <c r="E181" s="37"/>
      <c r="F181" s="15"/>
      <c r="G181" s="16"/>
      <c r="H181" s="72"/>
      <c r="I181" s="72"/>
      <c r="J181" s="178"/>
      <c r="K181" s="22"/>
      <c r="L181" s="17" t="e">
        <f t="shared" si="2"/>
        <v>#DIV/0!</v>
      </c>
      <c r="M181" s="37"/>
      <c r="N181" s="37"/>
      <c r="O181" s="13"/>
    </row>
    <row r="182" spans="1:15">
      <c r="A182" s="199"/>
      <c r="B182" s="19" t="s">
        <v>12</v>
      </c>
      <c r="C182" s="77">
        <v>40628</v>
      </c>
      <c r="D182" s="76"/>
      <c r="E182" s="19"/>
      <c r="F182" s="20"/>
      <c r="G182" s="16"/>
      <c r="H182" s="73"/>
      <c r="I182" s="73"/>
      <c r="J182" s="179"/>
      <c r="K182" s="28"/>
      <c r="L182" s="21" t="e">
        <f t="shared" si="2"/>
        <v>#DIV/0!</v>
      </c>
      <c r="M182" s="19"/>
      <c r="N182" s="19"/>
      <c r="O182" s="14"/>
    </row>
    <row r="183" spans="1:15">
      <c r="A183" s="199"/>
      <c r="B183" s="19" t="s">
        <v>13</v>
      </c>
      <c r="C183" s="77">
        <v>40629</v>
      </c>
      <c r="D183" s="76"/>
      <c r="E183" s="19"/>
      <c r="F183" s="20"/>
      <c r="G183" s="16"/>
      <c r="H183" s="73"/>
      <c r="I183" s="73"/>
      <c r="J183" s="179"/>
      <c r="K183" s="28"/>
      <c r="L183" s="21" t="e">
        <f t="shared" si="2"/>
        <v>#DIV/0!</v>
      </c>
      <c r="M183" s="19"/>
      <c r="N183" s="19"/>
      <c r="O183" s="14"/>
    </row>
    <row r="184" spans="1:15">
      <c r="A184" s="199" t="s">
        <v>46</v>
      </c>
      <c r="B184" s="37" t="s">
        <v>14</v>
      </c>
      <c r="C184" s="75">
        <v>40630</v>
      </c>
      <c r="D184" s="76"/>
      <c r="E184" s="37"/>
      <c r="F184" s="15"/>
      <c r="G184" s="16"/>
      <c r="H184" s="72"/>
      <c r="I184" s="72"/>
      <c r="J184" s="178"/>
      <c r="K184" s="22"/>
      <c r="L184" s="17" t="e">
        <f t="shared" si="2"/>
        <v>#DIV/0!</v>
      </c>
      <c r="M184" s="37"/>
      <c r="N184" s="37"/>
      <c r="O184" s="13"/>
    </row>
    <row r="185" spans="1:15">
      <c r="A185" s="199"/>
      <c r="B185" s="37" t="s">
        <v>15</v>
      </c>
      <c r="C185" s="75">
        <v>40631</v>
      </c>
      <c r="D185" s="76"/>
      <c r="E185" s="37"/>
      <c r="F185" s="15"/>
      <c r="G185" s="16"/>
      <c r="H185" s="72"/>
      <c r="I185" s="72"/>
      <c r="J185" s="178"/>
      <c r="K185" s="22"/>
      <c r="L185" s="17" t="e">
        <f t="shared" si="2"/>
        <v>#DIV/0!</v>
      </c>
      <c r="M185" s="37"/>
      <c r="N185" s="37"/>
      <c r="O185" s="13"/>
    </row>
    <row r="186" spans="1:15">
      <c r="A186" s="199"/>
      <c r="B186" s="37" t="s">
        <v>16</v>
      </c>
      <c r="C186" s="75">
        <v>40632</v>
      </c>
      <c r="D186" s="76"/>
      <c r="E186" s="37"/>
      <c r="F186" s="15"/>
      <c r="G186" s="16"/>
      <c r="H186" s="72"/>
      <c r="I186" s="72"/>
      <c r="J186" s="178"/>
      <c r="K186" s="22"/>
      <c r="L186" s="17" t="e">
        <f t="shared" si="2"/>
        <v>#DIV/0!</v>
      </c>
      <c r="M186" s="37"/>
      <c r="N186" s="37"/>
      <c r="O186" s="13"/>
    </row>
    <row r="187" spans="1:15">
      <c r="A187" s="199"/>
      <c r="B187" s="37" t="s">
        <v>17</v>
      </c>
      <c r="C187" s="75">
        <v>40633</v>
      </c>
      <c r="D187" s="76"/>
      <c r="E187" s="37"/>
      <c r="F187" s="15"/>
      <c r="G187" s="16"/>
      <c r="H187" s="72"/>
      <c r="I187" s="72"/>
      <c r="J187" s="178"/>
      <c r="K187" s="22"/>
      <c r="L187" s="17" t="e">
        <f t="shared" si="2"/>
        <v>#DIV/0!</v>
      </c>
      <c r="M187" s="37"/>
      <c r="N187" s="37"/>
      <c r="O187" s="13"/>
    </row>
    <row r="188" spans="1:15">
      <c r="A188" s="199"/>
      <c r="B188" s="37" t="s">
        <v>11</v>
      </c>
      <c r="C188" s="75">
        <v>40634</v>
      </c>
      <c r="D188" s="76"/>
      <c r="E188" s="37"/>
      <c r="F188" s="15"/>
      <c r="G188" s="16"/>
      <c r="H188" s="72"/>
      <c r="I188" s="72"/>
      <c r="J188" s="178"/>
      <c r="K188" s="22"/>
      <c r="L188" s="17" t="e">
        <f t="shared" si="2"/>
        <v>#DIV/0!</v>
      </c>
      <c r="M188" s="37"/>
      <c r="N188" s="37"/>
      <c r="O188" s="13"/>
    </row>
    <row r="189" spans="1:15">
      <c r="A189" s="199"/>
      <c r="B189" s="19" t="s">
        <v>12</v>
      </c>
      <c r="C189" s="77">
        <v>40635</v>
      </c>
      <c r="D189" s="76"/>
      <c r="E189" s="19"/>
      <c r="F189" s="20"/>
      <c r="G189" s="16"/>
      <c r="H189" s="73"/>
      <c r="I189" s="73"/>
      <c r="J189" s="179"/>
      <c r="K189" s="28"/>
      <c r="L189" s="21" t="e">
        <f t="shared" si="2"/>
        <v>#DIV/0!</v>
      </c>
      <c r="M189" s="19"/>
      <c r="N189" s="19"/>
      <c r="O189" s="14"/>
    </row>
    <row r="190" spans="1:15">
      <c r="A190" s="199"/>
      <c r="B190" s="19" t="s">
        <v>13</v>
      </c>
      <c r="C190" s="77">
        <v>40636</v>
      </c>
      <c r="D190" s="76"/>
      <c r="E190" s="19"/>
      <c r="F190" s="20"/>
      <c r="G190" s="16"/>
      <c r="H190" s="73"/>
      <c r="I190" s="73"/>
      <c r="J190" s="179"/>
      <c r="K190" s="28"/>
      <c r="L190" s="21" t="e">
        <f t="shared" si="2"/>
        <v>#DIV/0!</v>
      </c>
      <c r="M190" s="19"/>
      <c r="N190" s="19"/>
      <c r="O190" s="14"/>
    </row>
    <row r="191" spans="1:15">
      <c r="A191" s="199" t="s">
        <v>47</v>
      </c>
      <c r="B191" s="37" t="s">
        <v>14</v>
      </c>
      <c r="C191" s="75">
        <v>40637</v>
      </c>
      <c r="D191" s="76"/>
      <c r="E191" s="37"/>
      <c r="F191" s="15"/>
      <c r="G191" s="16"/>
      <c r="H191" s="72"/>
      <c r="I191" s="72"/>
      <c r="J191" s="178"/>
      <c r="K191" s="22"/>
      <c r="L191" s="17" t="e">
        <f t="shared" si="2"/>
        <v>#DIV/0!</v>
      </c>
      <c r="M191" s="37"/>
      <c r="N191" s="37"/>
      <c r="O191" s="13"/>
    </row>
    <row r="192" spans="1:15">
      <c r="A192" s="199"/>
      <c r="B192" s="37" t="s">
        <v>15</v>
      </c>
      <c r="C192" s="75">
        <v>40638</v>
      </c>
      <c r="D192" s="76"/>
      <c r="E192" s="37"/>
      <c r="F192" s="15"/>
      <c r="G192" s="16"/>
      <c r="H192" s="72"/>
      <c r="I192" s="72"/>
      <c r="J192" s="178"/>
      <c r="K192" s="22"/>
      <c r="L192" s="17" t="e">
        <f t="shared" si="2"/>
        <v>#DIV/0!</v>
      </c>
      <c r="M192" s="37"/>
      <c r="N192" s="37"/>
      <c r="O192" s="13"/>
    </row>
    <row r="193" spans="1:15">
      <c r="A193" s="199"/>
      <c r="B193" s="37" t="s">
        <v>16</v>
      </c>
      <c r="C193" s="75">
        <v>40639</v>
      </c>
      <c r="D193" s="76"/>
      <c r="E193" s="37"/>
      <c r="F193" s="15"/>
      <c r="G193" s="16"/>
      <c r="H193" s="72"/>
      <c r="I193" s="72"/>
      <c r="J193" s="178"/>
      <c r="K193" s="22"/>
      <c r="L193" s="17" t="e">
        <f t="shared" si="2"/>
        <v>#DIV/0!</v>
      </c>
      <c r="M193" s="37"/>
      <c r="N193" s="37"/>
      <c r="O193" s="13"/>
    </row>
    <row r="194" spans="1:15">
      <c r="A194" s="199"/>
      <c r="B194" s="37" t="s">
        <v>17</v>
      </c>
      <c r="C194" s="75">
        <v>40640</v>
      </c>
      <c r="D194" s="76"/>
      <c r="E194" s="37"/>
      <c r="F194" s="15"/>
      <c r="G194" s="16"/>
      <c r="H194" s="72"/>
      <c r="I194" s="72"/>
      <c r="J194" s="178"/>
      <c r="K194" s="22"/>
      <c r="L194" s="17" t="e">
        <f t="shared" si="2"/>
        <v>#DIV/0!</v>
      </c>
      <c r="M194" s="37"/>
      <c r="N194" s="37"/>
      <c r="O194" s="13"/>
    </row>
    <row r="195" spans="1:15">
      <c r="A195" s="199"/>
      <c r="B195" s="37" t="s">
        <v>11</v>
      </c>
      <c r="C195" s="75">
        <v>40641</v>
      </c>
      <c r="D195" s="76"/>
      <c r="E195" s="37"/>
      <c r="F195" s="15"/>
      <c r="G195" s="16"/>
      <c r="H195" s="72"/>
      <c r="I195" s="72"/>
      <c r="J195" s="178"/>
      <c r="K195" s="22"/>
      <c r="L195" s="17" t="e">
        <f t="shared" si="2"/>
        <v>#DIV/0!</v>
      </c>
      <c r="M195" s="37"/>
      <c r="N195" s="37"/>
      <c r="O195" s="13"/>
    </row>
    <row r="196" spans="1:15">
      <c r="A196" s="199"/>
      <c r="B196" s="19" t="s">
        <v>12</v>
      </c>
      <c r="C196" s="77">
        <v>40642</v>
      </c>
      <c r="D196" s="76"/>
      <c r="E196" s="19"/>
      <c r="F196" s="20"/>
      <c r="G196" s="16"/>
      <c r="H196" s="73"/>
      <c r="I196" s="73"/>
      <c r="J196" s="179"/>
      <c r="K196" s="28"/>
      <c r="L196" s="21" t="e">
        <f t="shared" si="2"/>
        <v>#DIV/0!</v>
      </c>
      <c r="M196" s="19"/>
      <c r="N196" s="19"/>
      <c r="O196" s="14"/>
    </row>
    <row r="197" spans="1:15">
      <c r="A197" s="199"/>
      <c r="B197" s="19" t="s">
        <v>13</v>
      </c>
      <c r="C197" s="77">
        <v>40643</v>
      </c>
      <c r="D197" s="76"/>
      <c r="E197" s="19"/>
      <c r="F197" s="20"/>
      <c r="G197" s="16"/>
      <c r="H197" s="73"/>
      <c r="I197" s="73"/>
      <c r="J197" s="179"/>
      <c r="K197" s="28"/>
      <c r="L197" s="21" t="e">
        <f t="shared" si="2"/>
        <v>#DIV/0!</v>
      </c>
      <c r="M197" s="19"/>
      <c r="N197" s="19"/>
      <c r="O197" s="14"/>
    </row>
    <row r="198" spans="1:15">
      <c r="A198" s="199" t="s">
        <v>48</v>
      </c>
      <c r="B198" s="37" t="s">
        <v>14</v>
      </c>
      <c r="C198" s="75">
        <v>40644</v>
      </c>
      <c r="D198" s="76"/>
      <c r="E198" s="37"/>
      <c r="F198" s="15"/>
      <c r="G198" s="16"/>
      <c r="H198" s="72"/>
      <c r="I198" s="72"/>
      <c r="J198" s="178"/>
      <c r="K198" s="22"/>
      <c r="L198" s="17" t="e">
        <f t="shared" si="2"/>
        <v>#DIV/0!</v>
      </c>
      <c r="M198" s="37"/>
      <c r="N198" s="37"/>
      <c r="O198" s="13"/>
    </row>
    <row r="199" spans="1:15">
      <c r="A199" s="199"/>
      <c r="B199" s="37" t="s">
        <v>15</v>
      </c>
      <c r="C199" s="75">
        <v>40645</v>
      </c>
      <c r="D199" s="76"/>
      <c r="E199" s="37"/>
      <c r="F199" s="15"/>
      <c r="G199" s="16"/>
      <c r="H199" s="72"/>
      <c r="I199" s="72"/>
      <c r="J199" s="178"/>
      <c r="K199" s="22"/>
      <c r="L199" s="17" t="e">
        <f t="shared" ref="L199:L262" si="3">J199/K199/24</f>
        <v>#DIV/0!</v>
      </c>
      <c r="M199" s="37"/>
      <c r="N199" s="37"/>
      <c r="O199" s="13"/>
    </row>
    <row r="200" spans="1:15">
      <c r="A200" s="199"/>
      <c r="B200" s="37" t="s">
        <v>16</v>
      </c>
      <c r="C200" s="75">
        <v>40646</v>
      </c>
      <c r="D200" s="76"/>
      <c r="E200" s="37"/>
      <c r="F200" s="15"/>
      <c r="G200" s="16"/>
      <c r="H200" s="72"/>
      <c r="I200" s="72"/>
      <c r="J200" s="178"/>
      <c r="K200" s="22"/>
      <c r="L200" s="17" t="e">
        <f t="shared" si="3"/>
        <v>#DIV/0!</v>
      </c>
      <c r="M200" s="37"/>
      <c r="N200" s="37"/>
      <c r="O200" s="13"/>
    </row>
    <row r="201" spans="1:15">
      <c r="A201" s="199"/>
      <c r="B201" s="37" t="s">
        <v>17</v>
      </c>
      <c r="C201" s="75">
        <v>40647</v>
      </c>
      <c r="D201" s="76"/>
      <c r="E201" s="37"/>
      <c r="F201" s="15"/>
      <c r="G201" s="16"/>
      <c r="H201" s="72"/>
      <c r="I201" s="72"/>
      <c r="J201" s="178"/>
      <c r="K201" s="22"/>
      <c r="L201" s="17" t="e">
        <f t="shared" si="3"/>
        <v>#DIV/0!</v>
      </c>
      <c r="M201" s="37"/>
      <c r="N201" s="37"/>
      <c r="O201" s="13"/>
    </row>
    <row r="202" spans="1:15">
      <c r="A202" s="199"/>
      <c r="B202" s="37" t="s">
        <v>11</v>
      </c>
      <c r="C202" s="75">
        <v>40648</v>
      </c>
      <c r="D202" s="76"/>
      <c r="E202" s="37"/>
      <c r="F202" s="15"/>
      <c r="G202" s="16"/>
      <c r="H202" s="72"/>
      <c r="I202" s="72"/>
      <c r="J202" s="178"/>
      <c r="K202" s="22"/>
      <c r="L202" s="17" t="e">
        <f t="shared" si="3"/>
        <v>#DIV/0!</v>
      </c>
      <c r="M202" s="37"/>
      <c r="N202" s="37"/>
      <c r="O202" s="13"/>
    </row>
    <row r="203" spans="1:15">
      <c r="A203" s="199"/>
      <c r="B203" s="19" t="s">
        <v>12</v>
      </c>
      <c r="C203" s="77">
        <v>40649</v>
      </c>
      <c r="D203" s="76"/>
      <c r="E203" s="19"/>
      <c r="F203" s="20"/>
      <c r="G203" s="16"/>
      <c r="H203" s="73"/>
      <c r="I203" s="73"/>
      <c r="J203" s="179"/>
      <c r="K203" s="28"/>
      <c r="L203" s="21" t="e">
        <f t="shared" si="3"/>
        <v>#DIV/0!</v>
      </c>
      <c r="M203" s="19"/>
      <c r="N203" s="19"/>
      <c r="O203" s="14"/>
    </row>
    <row r="204" spans="1:15">
      <c r="A204" s="199"/>
      <c r="B204" s="19" t="s">
        <v>13</v>
      </c>
      <c r="C204" s="77">
        <v>40650</v>
      </c>
      <c r="D204" s="76"/>
      <c r="E204" s="19"/>
      <c r="F204" s="20"/>
      <c r="G204" s="16"/>
      <c r="H204" s="73"/>
      <c r="I204" s="73"/>
      <c r="J204" s="179"/>
      <c r="K204" s="28"/>
      <c r="L204" s="21" t="e">
        <f t="shared" si="3"/>
        <v>#DIV/0!</v>
      </c>
      <c r="M204" s="19"/>
      <c r="N204" s="19"/>
      <c r="O204" s="14"/>
    </row>
    <row r="205" spans="1:15">
      <c r="A205" s="199" t="s">
        <v>49</v>
      </c>
      <c r="B205" s="37" t="s">
        <v>14</v>
      </c>
      <c r="C205" s="75">
        <v>40651</v>
      </c>
      <c r="D205" s="76"/>
      <c r="E205" s="37"/>
      <c r="F205" s="15"/>
      <c r="G205" s="16"/>
      <c r="H205" s="72"/>
      <c r="I205" s="72"/>
      <c r="J205" s="178"/>
      <c r="K205" s="22"/>
      <c r="L205" s="17" t="e">
        <f t="shared" si="3"/>
        <v>#DIV/0!</v>
      </c>
      <c r="M205" s="37"/>
      <c r="N205" s="37"/>
      <c r="O205" s="13"/>
    </row>
    <row r="206" spans="1:15">
      <c r="A206" s="199"/>
      <c r="B206" s="37" t="s">
        <v>15</v>
      </c>
      <c r="C206" s="75">
        <v>40652</v>
      </c>
      <c r="D206" s="76"/>
      <c r="E206" s="37"/>
      <c r="F206" s="15"/>
      <c r="G206" s="16"/>
      <c r="H206" s="72"/>
      <c r="I206" s="72"/>
      <c r="J206" s="178"/>
      <c r="K206" s="22"/>
      <c r="L206" s="17" t="e">
        <f t="shared" si="3"/>
        <v>#DIV/0!</v>
      </c>
      <c r="M206" s="37"/>
      <c r="N206" s="37"/>
      <c r="O206" s="13"/>
    </row>
    <row r="207" spans="1:15">
      <c r="A207" s="199"/>
      <c r="B207" s="37" t="s">
        <v>16</v>
      </c>
      <c r="C207" s="75">
        <v>40653</v>
      </c>
      <c r="D207" s="76"/>
      <c r="E207" s="37"/>
      <c r="F207" s="15"/>
      <c r="G207" s="16"/>
      <c r="H207" s="72"/>
      <c r="I207" s="72"/>
      <c r="J207" s="178"/>
      <c r="K207" s="22"/>
      <c r="L207" s="17" t="e">
        <f t="shared" si="3"/>
        <v>#DIV/0!</v>
      </c>
      <c r="M207" s="37"/>
      <c r="N207" s="37"/>
      <c r="O207" s="13"/>
    </row>
    <row r="208" spans="1:15">
      <c r="A208" s="199"/>
      <c r="B208" s="37" t="s">
        <v>17</v>
      </c>
      <c r="C208" s="75">
        <v>40654</v>
      </c>
      <c r="D208" s="76"/>
      <c r="E208" s="37"/>
      <c r="F208" s="15"/>
      <c r="G208" s="16"/>
      <c r="H208" s="72"/>
      <c r="I208" s="72"/>
      <c r="J208" s="178"/>
      <c r="K208" s="22"/>
      <c r="L208" s="17" t="e">
        <f t="shared" si="3"/>
        <v>#DIV/0!</v>
      </c>
      <c r="M208" s="37"/>
      <c r="N208" s="37"/>
      <c r="O208" s="13"/>
    </row>
    <row r="209" spans="1:15">
      <c r="A209" s="199"/>
      <c r="B209" s="37" t="s">
        <v>11</v>
      </c>
      <c r="C209" s="75">
        <v>40655</v>
      </c>
      <c r="D209" s="76"/>
      <c r="E209" s="37"/>
      <c r="F209" s="15"/>
      <c r="G209" s="16"/>
      <c r="H209" s="72"/>
      <c r="I209" s="72"/>
      <c r="J209" s="178"/>
      <c r="K209" s="22"/>
      <c r="L209" s="17" t="e">
        <f t="shared" si="3"/>
        <v>#DIV/0!</v>
      </c>
      <c r="M209" s="37"/>
      <c r="N209" s="37"/>
      <c r="O209" s="13"/>
    </row>
    <row r="210" spans="1:15">
      <c r="A210" s="199"/>
      <c r="B210" s="19" t="s">
        <v>12</v>
      </c>
      <c r="C210" s="77">
        <v>40656</v>
      </c>
      <c r="D210" s="76"/>
      <c r="E210" s="19"/>
      <c r="F210" s="20"/>
      <c r="G210" s="16"/>
      <c r="H210" s="73"/>
      <c r="I210" s="73"/>
      <c r="J210" s="179"/>
      <c r="K210" s="28"/>
      <c r="L210" s="21" t="e">
        <f t="shared" si="3"/>
        <v>#DIV/0!</v>
      </c>
      <c r="M210" s="19"/>
      <c r="N210" s="19"/>
      <c r="O210" s="14"/>
    </row>
    <row r="211" spans="1:15">
      <c r="A211" s="199"/>
      <c r="B211" s="19" t="s">
        <v>13</v>
      </c>
      <c r="C211" s="77">
        <v>40657</v>
      </c>
      <c r="D211" s="76"/>
      <c r="E211" s="19"/>
      <c r="F211" s="20"/>
      <c r="G211" s="16"/>
      <c r="H211" s="73"/>
      <c r="I211" s="73"/>
      <c r="J211" s="179"/>
      <c r="K211" s="28"/>
      <c r="L211" s="21" t="e">
        <f t="shared" si="3"/>
        <v>#DIV/0!</v>
      </c>
      <c r="M211" s="19"/>
      <c r="N211" s="19"/>
      <c r="O211" s="14"/>
    </row>
    <row r="212" spans="1:15">
      <c r="A212" s="199" t="s">
        <v>50</v>
      </c>
      <c r="B212" s="37" t="s">
        <v>14</v>
      </c>
      <c r="C212" s="75">
        <v>40658</v>
      </c>
      <c r="D212" s="76"/>
      <c r="E212" s="37"/>
      <c r="F212" s="15"/>
      <c r="G212" s="16"/>
      <c r="H212" s="72"/>
      <c r="I212" s="72"/>
      <c r="J212" s="178"/>
      <c r="K212" s="22"/>
      <c r="L212" s="17" t="e">
        <f t="shared" si="3"/>
        <v>#DIV/0!</v>
      </c>
      <c r="M212" s="37"/>
      <c r="N212" s="37"/>
      <c r="O212" s="13"/>
    </row>
    <row r="213" spans="1:15">
      <c r="A213" s="199"/>
      <c r="B213" s="37" t="s">
        <v>15</v>
      </c>
      <c r="C213" s="75">
        <v>40659</v>
      </c>
      <c r="D213" s="76"/>
      <c r="E213" s="37"/>
      <c r="F213" s="15"/>
      <c r="G213" s="16"/>
      <c r="H213" s="72"/>
      <c r="I213" s="72"/>
      <c r="J213" s="178"/>
      <c r="K213" s="22"/>
      <c r="L213" s="17" t="e">
        <f t="shared" si="3"/>
        <v>#DIV/0!</v>
      </c>
      <c r="M213" s="37"/>
      <c r="N213" s="37"/>
      <c r="O213" s="13"/>
    </row>
    <row r="214" spans="1:15">
      <c r="A214" s="199"/>
      <c r="B214" s="37" t="s">
        <v>16</v>
      </c>
      <c r="C214" s="75">
        <v>40660</v>
      </c>
      <c r="D214" s="76"/>
      <c r="E214" s="37"/>
      <c r="F214" s="15"/>
      <c r="G214" s="16"/>
      <c r="H214" s="72"/>
      <c r="I214" s="72"/>
      <c r="J214" s="178"/>
      <c r="K214" s="22"/>
      <c r="L214" s="17" t="e">
        <f t="shared" si="3"/>
        <v>#DIV/0!</v>
      </c>
      <c r="M214" s="37"/>
      <c r="N214" s="37"/>
      <c r="O214" s="13"/>
    </row>
    <row r="215" spans="1:15">
      <c r="A215" s="199"/>
      <c r="B215" s="37" t="s">
        <v>17</v>
      </c>
      <c r="C215" s="75">
        <v>40661</v>
      </c>
      <c r="D215" s="76"/>
      <c r="E215" s="37"/>
      <c r="F215" s="15"/>
      <c r="G215" s="16"/>
      <c r="H215" s="72"/>
      <c r="I215" s="72"/>
      <c r="J215" s="178"/>
      <c r="K215" s="22"/>
      <c r="L215" s="17" t="e">
        <f t="shared" si="3"/>
        <v>#DIV/0!</v>
      </c>
      <c r="M215" s="37"/>
      <c r="N215" s="37"/>
      <c r="O215" s="13"/>
    </row>
    <row r="216" spans="1:15">
      <c r="A216" s="199"/>
      <c r="B216" s="37" t="s">
        <v>11</v>
      </c>
      <c r="C216" s="75">
        <v>40662</v>
      </c>
      <c r="D216" s="76"/>
      <c r="E216" s="37"/>
      <c r="F216" s="15"/>
      <c r="G216" s="16"/>
      <c r="H216" s="72"/>
      <c r="I216" s="72"/>
      <c r="J216" s="178"/>
      <c r="K216" s="22"/>
      <c r="L216" s="17" t="e">
        <f t="shared" si="3"/>
        <v>#DIV/0!</v>
      </c>
      <c r="M216" s="37"/>
      <c r="N216" s="37"/>
      <c r="O216" s="13"/>
    </row>
    <row r="217" spans="1:15">
      <c r="A217" s="199"/>
      <c r="B217" s="19" t="s">
        <v>12</v>
      </c>
      <c r="C217" s="77">
        <v>40663</v>
      </c>
      <c r="D217" s="76"/>
      <c r="E217" s="19"/>
      <c r="F217" s="20"/>
      <c r="G217" s="16"/>
      <c r="H217" s="73"/>
      <c r="I217" s="73"/>
      <c r="J217" s="179"/>
      <c r="K217" s="28"/>
      <c r="L217" s="21" t="e">
        <f t="shared" si="3"/>
        <v>#DIV/0!</v>
      </c>
      <c r="M217" s="19"/>
      <c r="N217" s="19"/>
      <c r="O217" s="14"/>
    </row>
    <row r="218" spans="1:15">
      <c r="A218" s="199"/>
      <c r="B218" s="19" t="s">
        <v>13</v>
      </c>
      <c r="C218" s="77">
        <v>40664</v>
      </c>
      <c r="D218" s="76"/>
      <c r="E218" s="19"/>
      <c r="F218" s="20"/>
      <c r="G218" s="16"/>
      <c r="H218" s="73"/>
      <c r="I218" s="73"/>
      <c r="J218" s="179"/>
      <c r="K218" s="28"/>
      <c r="L218" s="21" t="e">
        <f t="shared" si="3"/>
        <v>#DIV/0!</v>
      </c>
      <c r="M218" s="19"/>
      <c r="N218" s="19"/>
      <c r="O218" s="14"/>
    </row>
    <row r="219" spans="1:15">
      <c r="A219" s="199" t="s">
        <v>51</v>
      </c>
      <c r="B219" s="37" t="s">
        <v>14</v>
      </c>
      <c r="C219" s="75">
        <v>40665</v>
      </c>
      <c r="D219" s="76"/>
      <c r="E219" s="37"/>
      <c r="F219" s="15"/>
      <c r="G219" s="16"/>
      <c r="H219" s="72"/>
      <c r="I219" s="72"/>
      <c r="J219" s="178"/>
      <c r="K219" s="22"/>
      <c r="L219" s="17" t="e">
        <f t="shared" si="3"/>
        <v>#DIV/0!</v>
      </c>
      <c r="M219" s="37"/>
      <c r="N219" s="37"/>
      <c r="O219" s="13"/>
    </row>
    <row r="220" spans="1:15">
      <c r="A220" s="199"/>
      <c r="B220" s="37" t="s">
        <v>15</v>
      </c>
      <c r="C220" s="75">
        <v>40666</v>
      </c>
      <c r="D220" s="76"/>
      <c r="E220" s="37"/>
      <c r="F220" s="15"/>
      <c r="G220" s="16"/>
      <c r="H220" s="72"/>
      <c r="I220" s="72"/>
      <c r="J220" s="178"/>
      <c r="K220" s="22"/>
      <c r="L220" s="17" t="e">
        <f t="shared" si="3"/>
        <v>#DIV/0!</v>
      </c>
      <c r="M220" s="37"/>
      <c r="N220" s="37"/>
      <c r="O220" s="13"/>
    </row>
    <row r="221" spans="1:15">
      <c r="A221" s="199"/>
      <c r="B221" s="37" t="s">
        <v>16</v>
      </c>
      <c r="C221" s="75">
        <v>40667</v>
      </c>
      <c r="D221" s="76"/>
      <c r="E221" s="37"/>
      <c r="F221" s="15"/>
      <c r="G221" s="16"/>
      <c r="H221" s="72"/>
      <c r="I221" s="72"/>
      <c r="J221" s="178"/>
      <c r="K221" s="22"/>
      <c r="L221" s="17" t="e">
        <f t="shared" si="3"/>
        <v>#DIV/0!</v>
      </c>
      <c r="M221" s="37"/>
      <c r="N221" s="37"/>
      <c r="O221" s="13"/>
    </row>
    <row r="222" spans="1:15">
      <c r="A222" s="199"/>
      <c r="B222" s="37" t="s">
        <v>17</v>
      </c>
      <c r="C222" s="75">
        <v>40668</v>
      </c>
      <c r="D222" s="76"/>
      <c r="E222" s="37"/>
      <c r="F222" s="15"/>
      <c r="G222" s="16"/>
      <c r="H222" s="72"/>
      <c r="I222" s="72"/>
      <c r="J222" s="178"/>
      <c r="K222" s="22"/>
      <c r="L222" s="17" t="e">
        <f t="shared" si="3"/>
        <v>#DIV/0!</v>
      </c>
      <c r="M222" s="37"/>
      <c r="N222" s="37"/>
      <c r="O222" s="13"/>
    </row>
    <row r="223" spans="1:15">
      <c r="A223" s="199"/>
      <c r="B223" s="37" t="s">
        <v>11</v>
      </c>
      <c r="C223" s="75">
        <v>40669</v>
      </c>
      <c r="D223" s="76"/>
      <c r="E223" s="37"/>
      <c r="F223" s="15"/>
      <c r="G223" s="16"/>
      <c r="H223" s="72"/>
      <c r="I223" s="72"/>
      <c r="J223" s="178"/>
      <c r="K223" s="22"/>
      <c r="L223" s="17" t="e">
        <f t="shared" si="3"/>
        <v>#DIV/0!</v>
      </c>
      <c r="M223" s="37"/>
      <c r="N223" s="37"/>
      <c r="O223" s="13"/>
    </row>
    <row r="224" spans="1:15">
      <c r="A224" s="199"/>
      <c r="B224" s="19" t="s">
        <v>12</v>
      </c>
      <c r="C224" s="77">
        <v>40670</v>
      </c>
      <c r="D224" s="76"/>
      <c r="E224" s="19"/>
      <c r="F224" s="20"/>
      <c r="G224" s="16"/>
      <c r="H224" s="73"/>
      <c r="I224" s="73"/>
      <c r="J224" s="179"/>
      <c r="K224" s="28"/>
      <c r="L224" s="21" t="e">
        <f t="shared" si="3"/>
        <v>#DIV/0!</v>
      </c>
      <c r="M224" s="19"/>
      <c r="N224" s="19"/>
      <c r="O224" s="14"/>
    </row>
    <row r="225" spans="1:15">
      <c r="A225" s="199"/>
      <c r="B225" s="19" t="s">
        <v>13</v>
      </c>
      <c r="C225" s="77">
        <v>40671</v>
      </c>
      <c r="D225" s="76"/>
      <c r="E225" s="19"/>
      <c r="F225" s="20"/>
      <c r="G225" s="16"/>
      <c r="H225" s="73"/>
      <c r="I225" s="73"/>
      <c r="J225" s="179"/>
      <c r="K225" s="28"/>
      <c r="L225" s="21" t="e">
        <f t="shared" si="3"/>
        <v>#DIV/0!</v>
      </c>
      <c r="M225" s="19"/>
      <c r="N225" s="19"/>
      <c r="O225" s="14"/>
    </row>
    <row r="226" spans="1:15">
      <c r="A226" s="199" t="s">
        <v>52</v>
      </c>
      <c r="B226" s="37" t="s">
        <v>14</v>
      </c>
      <c r="C226" s="75">
        <v>40672</v>
      </c>
      <c r="D226" s="76"/>
      <c r="E226" s="37"/>
      <c r="F226" s="15"/>
      <c r="G226" s="16"/>
      <c r="H226" s="72"/>
      <c r="I226" s="72"/>
      <c r="J226" s="178"/>
      <c r="K226" s="22"/>
      <c r="L226" s="17" t="e">
        <f t="shared" si="3"/>
        <v>#DIV/0!</v>
      </c>
      <c r="M226" s="37"/>
      <c r="N226" s="37"/>
      <c r="O226" s="13"/>
    </row>
    <row r="227" spans="1:15">
      <c r="A227" s="199"/>
      <c r="B227" s="37" t="s">
        <v>15</v>
      </c>
      <c r="C227" s="75">
        <v>40673</v>
      </c>
      <c r="D227" s="76"/>
      <c r="E227" s="37"/>
      <c r="F227" s="15"/>
      <c r="G227" s="16"/>
      <c r="H227" s="72"/>
      <c r="I227" s="72"/>
      <c r="J227" s="178"/>
      <c r="K227" s="22"/>
      <c r="L227" s="17" t="e">
        <f t="shared" si="3"/>
        <v>#DIV/0!</v>
      </c>
      <c r="M227" s="37"/>
      <c r="N227" s="37"/>
      <c r="O227" s="13"/>
    </row>
    <row r="228" spans="1:15">
      <c r="A228" s="199"/>
      <c r="B228" s="37" t="s">
        <v>16</v>
      </c>
      <c r="C228" s="75">
        <v>40674</v>
      </c>
      <c r="D228" s="76"/>
      <c r="E228" s="37"/>
      <c r="F228" s="15"/>
      <c r="G228" s="16"/>
      <c r="H228" s="72"/>
      <c r="I228" s="72"/>
      <c r="J228" s="178"/>
      <c r="K228" s="22"/>
      <c r="L228" s="17" t="e">
        <f t="shared" si="3"/>
        <v>#DIV/0!</v>
      </c>
      <c r="M228" s="37"/>
      <c r="N228" s="37"/>
      <c r="O228" s="13"/>
    </row>
    <row r="229" spans="1:15">
      <c r="A229" s="199"/>
      <c r="B229" s="37" t="s">
        <v>17</v>
      </c>
      <c r="C229" s="75">
        <v>40675</v>
      </c>
      <c r="D229" s="76"/>
      <c r="E229" s="37"/>
      <c r="F229" s="15"/>
      <c r="G229" s="16"/>
      <c r="H229" s="72"/>
      <c r="I229" s="72"/>
      <c r="J229" s="178"/>
      <c r="K229" s="22"/>
      <c r="L229" s="17" t="e">
        <f t="shared" si="3"/>
        <v>#DIV/0!</v>
      </c>
      <c r="M229" s="37"/>
      <c r="N229" s="37"/>
      <c r="O229" s="13"/>
    </row>
    <row r="230" spans="1:15">
      <c r="A230" s="199"/>
      <c r="B230" s="37" t="s">
        <v>11</v>
      </c>
      <c r="C230" s="75">
        <v>40676</v>
      </c>
      <c r="D230" s="76"/>
      <c r="E230" s="37"/>
      <c r="F230" s="15"/>
      <c r="G230" s="16"/>
      <c r="H230" s="72"/>
      <c r="I230" s="72"/>
      <c r="J230" s="178"/>
      <c r="K230" s="22"/>
      <c r="L230" s="17" t="e">
        <f t="shared" si="3"/>
        <v>#DIV/0!</v>
      </c>
      <c r="M230" s="37"/>
      <c r="N230" s="37"/>
      <c r="O230" s="13"/>
    </row>
    <row r="231" spans="1:15">
      <c r="A231" s="199"/>
      <c r="B231" s="19" t="s">
        <v>12</v>
      </c>
      <c r="C231" s="77">
        <v>40677</v>
      </c>
      <c r="D231" s="76"/>
      <c r="E231" s="19"/>
      <c r="F231" s="20"/>
      <c r="G231" s="16"/>
      <c r="H231" s="73"/>
      <c r="I231" s="73"/>
      <c r="J231" s="179"/>
      <c r="K231" s="28"/>
      <c r="L231" s="21" t="e">
        <f t="shared" si="3"/>
        <v>#DIV/0!</v>
      </c>
      <c r="M231" s="19"/>
      <c r="N231" s="19"/>
      <c r="O231" s="14"/>
    </row>
    <row r="232" spans="1:15">
      <c r="A232" s="199"/>
      <c r="B232" s="19" t="s">
        <v>13</v>
      </c>
      <c r="C232" s="77">
        <v>40678</v>
      </c>
      <c r="D232" s="76"/>
      <c r="E232" s="19"/>
      <c r="F232" s="20"/>
      <c r="G232" s="16"/>
      <c r="H232" s="73"/>
      <c r="I232" s="73"/>
      <c r="J232" s="179"/>
      <c r="K232" s="28"/>
      <c r="L232" s="21" t="e">
        <f t="shared" si="3"/>
        <v>#DIV/0!</v>
      </c>
      <c r="M232" s="19"/>
      <c r="N232" s="19"/>
      <c r="O232" s="14"/>
    </row>
    <row r="233" spans="1:15">
      <c r="A233" s="199" t="s">
        <v>53</v>
      </c>
      <c r="B233" s="37" t="s">
        <v>14</v>
      </c>
      <c r="C233" s="75">
        <v>40679</v>
      </c>
      <c r="D233" s="76"/>
      <c r="E233" s="37"/>
      <c r="F233" s="15"/>
      <c r="G233" s="16"/>
      <c r="H233" s="72"/>
      <c r="I233" s="72"/>
      <c r="J233" s="178"/>
      <c r="K233" s="22"/>
      <c r="L233" s="17" t="e">
        <f t="shared" si="3"/>
        <v>#DIV/0!</v>
      </c>
      <c r="M233" s="37"/>
      <c r="N233" s="37"/>
      <c r="O233" s="13"/>
    </row>
    <row r="234" spans="1:15">
      <c r="A234" s="199"/>
      <c r="B234" s="37" t="s">
        <v>15</v>
      </c>
      <c r="C234" s="75">
        <v>40680</v>
      </c>
      <c r="D234" s="76"/>
      <c r="E234" s="37"/>
      <c r="F234" s="15"/>
      <c r="G234" s="16"/>
      <c r="H234" s="72"/>
      <c r="I234" s="72"/>
      <c r="J234" s="178"/>
      <c r="K234" s="22"/>
      <c r="L234" s="17" t="e">
        <f t="shared" si="3"/>
        <v>#DIV/0!</v>
      </c>
      <c r="M234" s="37"/>
      <c r="N234" s="37"/>
      <c r="O234" s="13"/>
    </row>
    <row r="235" spans="1:15">
      <c r="A235" s="199"/>
      <c r="B235" s="37" t="s">
        <v>16</v>
      </c>
      <c r="C235" s="75">
        <v>40681</v>
      </c>
      <c r="D235" s="76"/>
      <c r="E235" s="37"/>
      <c r="F235" s="15"/>
      <c r="G235" s="16"/>
      <c r="H235" s="72"/>
      <c r="I235" s="72"/>
      <c r="J235" s="178"/>
      <c r="K235" s="22"/>
      <c r="L235" s="17" t="e">
        <f t="shared" si="3"/>
        <v>#DIV/0!</v>
      </c>
      <c r="M235" s="37"/>
      <c r="N235" s="37"/>
      <c r="O235" s="13"/>
    </row>
    <row r="236" spans="1:15">
      <c r="A236" s="199"/>
      <c r="B236" s="37" t="s">
        <v>17</v>
      </c>
      <c r="C236" s="75">
        <v>40682</v>
      </c>
      <c r="D236" s="76"/>
      <c r="E236" s="37"/>
      <c r="F236" s="15"/>
      <c r="G236" s="16"/>
      <c r="H236" s="72"/>
      <c r="I236" s="72"/>
      <c r="J236" s="178"/>
      <c r="K236" s="22"/>
      <c r="L236" s="17" t="e">
        <f t="shared" si="3"/>
        <v>#DIV/0!</v>
      </c>
      <c r="M236" s="37"/>
      <c r="N236" s="37"/>
      <c r="O236" s="13"/>
    </row>
    <row r="237" spans="1:15">
      <c r="A237" s="199"/>
      <c r="B237" s="37" t="s">
        <v>11</v>
      </c>
      <c r="C237" s="75">
        <v>40683</v>
      </c>
      <c r="D237" s="76"/>
      <c r="E237" s="37"/>
      <c r="F237" s="15"/>
      <c r="G237" s="16"/>
      <c r="H237" s="72"/>
      <c r="I237" s="72"/>
      <c r="J237" s="178"/>
      <c r="K237" s="22"/>
      <c r="L237" s="17" t="e">
        <f t="shared" si="3"/>
        <v>#DIV/0!</v>
      </c>
      <c r="M237" s="37"/>
      <c r="N237" s="37"/>
      <c r="O237" s="13"/>
    </row>
    <row r="238" spans="1:15">
      <c r="A238" s="199"/>
      <c r="B238" s="19" t="s">
        <v>12</v>
      </c>
      <c r="C238" s="77">
        <v>40684</v>
      </c>
      <c r="D238" s="76"/>
      <c r="E238" s="19"/>
      <c r="F238" s="20"/>
      <c r="G238" s="16"/>
      <c r="H238" s="73"/>
      <c r="I238" s="73"/>
      <c r="J238" s="179"/>
      <c r="K238" s="28"/>
      <c r="L238" s="21" t="e">
        <f t="shared" si="3"/>
        <v>#DIV/0!</v>
      </c>
      <c r="M238" s="19"/>
      <c r="N238" s="19"/>
      <c r="O238" s="14"/>
    </row>
    <row r="239" spans="1:15">
      <c r="A239" s="199"/>
      <c r="B239" s="19" t="s">
        <v>13</v>
      </c>
      <c r="C239" s="77">
        <v>40685</v>
      </c>
      <c r="D239" s="76"/>
      <c r="E239" s="19"/>
      <c r="F239" s="20"/>
      <c r="G239" s="16"/>
      <c r="H239" s="73"/>
      <c r="I239" s="73"/>
      <c r="J239" s="179"/>
      <c r="K239" s="28"/>
      <c r="L239" s="21" t="e">
        <f t="shared" si="3"/>
        <v>#DIV/0!</v>
      </c>
      <c r="M239" s="19"/>
      <c r="N239" s="19"/>
      <c r="O239" s="14"/>
    </row>
    <row r="240" spans="1:15">
      <c r="A240" s="199" t="s">
        <v>54</v>
      </c>
      <c r="B240" s="37" t="s">
        <v>14</v>
      </c>
      <c r="C240" s="75">
        <v>40686</v>
      </c>
      <c r="D240" s="76"/>
      <c r="E240" s="37"/>
      <c r="F240" s="15"/>
      <c r="G240" s="16"/>
      <c r="H240" s="72"/>
      <c r="I240" s="72"/>
      <c r="J240" s="178"/>
      <c r="K240" s="22"/>
      <c r="L240" s="17" t="e">
        <f t="shared" si="3"/>
        <v>#DIV/0!</v>
      </c>
      <c r="M240" s="37"/>
      <c r="N240" s="37"/>
      <c r="O240" s="13"/>
    </row>
    <row r="241" spans="1:15">
      <c r="A241" s="199"/>
      <c r="B241" s="37" t="s">
        <v>15</v>
      </c>
      <c r="C241" s="75">
        <v>40687</v>
      </c>
      <c r="D241" s="76"/>
      <c r="E241" s="37"/>
      <c r="F241" s="15"/>
      <c r="G241" s="16"/>
      <c r="H241" s="72"/>
      <c r="I241" s="72"/>
      <c r="J241" s="178"/>
      <c r="K241" s="22"/>
      <c r="L241" s="17" t="e">
        <f t="shared" si="3"/>
        <v>#DIV/0!</v>
      </c>
      <c r="M241" s="37"/>
      <c r="N241" s="37"/>
      <c r="O241" s="13"/>
    </row>
    <row r="242" spans="1:15">
      <c r="A242" s="199"/>
      <c r="B242" s="37" t="s">
        <v>16</v>
      </c>
      <c r="C242" s="75">
        <v>40688</v>
      </c>
      <c r="D242" s="76"/>
      <c r="E242" s="37"/>
      <c r="F242" s="15"/>
      <c r="G242" s="16"/>
      <c r="H242" s="72"/>
      <c r="I242" s="72"/>
      <c r="J242" s="178"/>
      <c r="K242" s="22"/>
      <c r="L242" s="17" t="e">
        <f t="shared" si="3"/>
        <v>#DIV/0!</v>
      </c>
      <c r="M242" s="37"/>
      <c r="N242" s="37"/>
      <c r="O242" s="13"/>
    </row>
    <row r="243" spans="1:15">
      <c r="A243" s="199"/>
      <c r="B243" s="37" t="s">
        <v>17</v>
      </c>
      <c r="C243" s="75">
        <v>40689</v>
      </c>
      <c r="D243" s="76"/>
      <c r="E243" s="37"/>
      <c r="F243" s="15"/>
      <c r="G243" s="16"/>
      <c r="H243" s="72"/>
      <c r="I243" s="72"/>
      <c r="J243" s="178"/>
      <c r="K243" s="22"/>
      <c r="L243" s="17" t="e">
        <f t="shared" si="3"/>
        <v>#DIV/0!</v>
      </c>
      <c r="M243" s="37"/>
      <c r="N243" s="37"/>
      <c r="O243" s="13"/>
    </row>
    <row r="244" spans="1:15">
      <c r="A244" s="199"/>
      <c r="B244" s="37" t="s">
        <v>11</v>
      </c>
      <c r="C244" s="75">
        <v>40690</v>
      </c>
      <c r="D244" s="76"/>
      <c r="E244" s="37"/>
      <c r="F244" s="15"/>
      <c r="G244" s="16"/>
      <c r="H244" s="72"/>
      <c r="I244" s="72"/>
      <c r="J244" s="178"/>
      <c r="K244" s="22"/>
      <c r="L244" s="17" t="e">
        <f t="shared" si="3"/>
        <v>#DIV/0!</v>
      </c>
      <c r="M244" s="37"/>
      <c r="N244" s="37"/>
      <c r="O244" s="13"/>
    </row>
    <row r="245" spans="1:15">
      <c r="A245" s="199"/>
      <c r="B245" s="19" t="s">
        <v>12</v>
      </c>
      <c r="C245" s="77">
        <v>40691</v>
      </c>
      <c r="D245" s="76"/>
      <c r="E245" s="19"/>
      <c r="F245" s="20"/>
      <c r="G245" s="16"/>
      <c r="H245" s="73"/>
      <c r="I245" s="73"/>
      <c r="J245" s="179"/>
      <c r="K245" s="28"/>
      <c r="L245" s="21" t="e">
        <f t="shared" si="3"/>
        <v>#DIV/0!</v>
      </c>
      <c r="M245" s="19"/>
      <c r="N245" s="19"/>
      <c r="O245" s="14"/>
    </row>
    <row r="246" spans="1:15">
      <c r="A246" s="199"/>
      <c r="B246" s="19" t="s">
        <v>13</v>
      </c>
      <c r="C246" s="77">
        <v>40692</v>
      </c>
      <c r="D246" s="76"/>
      <c r="E246" s="19"/>
      <c r="F246" s="20"/>
      <c r="G246" s="16"/>
      <c r="H246" s="73"/>
      <c r="I246" s="73"/>
      <c r="J246" s="179"/>
      <c r="K246" s="28"/>
      <c r="L246" s="21" t="e">
        <f t="shared" si="3"/>
        <v>#DIV/0!</v>
      </c>
      <c r="M246" s="19"/>
      <c r="N246" s="19"/>
      <c r="O246" s="14"/>
    </row>
    <row r="247" spans="1:15">
      <c r="A247" s="199" t="s">
        <v>55</v>
      </c>
      <c r="B247" s="37" t="s">
        <v>14</v>
      </c>
      <c r="C247" s="75">
        <v>40693</v>
      </c>
      <c r="D247" s="76"/>
      <c r="E247" s="37"/>
      <c r="F247" s="15"/>
      <c r="G247" s="16"/>
      <c r="H247" s="72"/>
      <c r="I247" s="72"/>
      <c r="J247" s="178"/>
      <c r="K247" s="22"/>
      <c r="L247" s="17" t="e">
        <f t="shared" si="3"/>
        <v>#DIV/0!</v>
      </c>
      <c r="M247" s="37"/>
      <c r="N247" s="37"/>
      <c r="O247" s="13"/>
    </row>
    <row r="248" spans="1:15">
      <c r="A248" s="199"/>
      <c r="B248" s="37" t="s">
        <v>15</v>
      </c>
      <c r="C248" s="75">
        <v>40694</v>
      </c>
      <c r="D248" s="76"/>
      <c r="E248" s="37"/>
      <c r="F248" s="15"/>
      <c r="G248" s="16"/>
      <c r="H248" s="72"/>
      <c r="I248" s="72"/>
      <c r="J248" s="178"/>
      <c r="K248" s="22"/>
      <c r="L248" s="17" t="e">
        <f t="shared" si="3"/>
        <v>#DIV/0!</v>
      </c>
      <c r="M248" s="37"/>
      <c r="N248" s="37"/>
      <c r="O248" s="13"/>
    </row>
    <row r="249" spans="1:15">
      <c r="A249" s="199"/>
      <c r="B249" s="37" t="s">
        <v>16</v>
      </c>
      <c r="C249" s="75">
        <v>40695</v>
      </c>
      <c r="D249" s="76"/>
      <c r="E249" s="37"/>
      <c r="F249" s="15"/>
      <c r="G249" s="16"/>
      <c r="H249" s="72"/>
      <c r="I249" s="72"/>
      <c r="J249" s="178"/>
      <c r="K249" s="22"/>
      <c r="L249" s="17" t="e">
        <f t="shared" si="3"/>
        <v>#DIV/0!</v>
      </c>
      <c r="M249" s="37"/>
      <c r="N249" s="37"/>
      <c r="O249" s="13"/>
    </row>
    <row r="250" spans="1:15">
      <c r="A250" s="199"/>
      <c r="B250" s="37" t="s">
        <v>17</v>
      </c>
      <c r="C250" s="75">
        <v>40696</v>
      </c>
      <c r="D250" s="76"/>
      <c r="E250" s="37"/>
      <c r="F250" s="15"/>
      <c r="G250" s="16"/>
      <c r="H250" s="72"/>
      <c r="I250" s="72"/>
      <c r="J250" s="178"/>
      <c r="K250" s="22"/>
      <c r="L250" s="17" t="e">
        <f t="shared" si="3"/>
        <v>#DIV/0!</v>
      </c>
      <c r="M250" s="37"/>
      <c r="N250" s="37"/>
      <c r="O250" s="13"/>
    </row>
    <row r="251" spans="1:15">
      <c r="A251" s="199"/>
      <c r="B251" s="37" t="s">
        <v>11</v>
      </c>
      <c r="C251" s="75">
        <v>40697</v>
      </c>
      <c r="D251" s="76"/>
      <c r="E251" s="37"/>
      <c r="F251" s="15"/>
      <c r="G251" s="16"/>
      <c r="H251" s="72"/>
      <c r="I251" s="72"/>
      <c r="J251" s="178"/>
      <c r="K251" s="22"/>
      <c r="L251" s="17" t="e">
        <f t="shared" si="3"/>
        <v>#DIV/0!</v>
      </c>
      <c r="M251" s="37"/>
      <c r="N251" s="37"/>
      <c r="O251" s="13"/>
    </row>
    <row r="252" spans="1:15">
      <c r="A252" s="199"/>
      <c r="B252" s="19" t="s">
        <v>12</v>
      </c>
      <c r="C252" s="77">
        <v>40698</v>
      </c>
      <c r="D252" s="76"/>
      <c r="E252" s="19"/>
      <c r="F252" s="20"/>
      <c r="G252" s="16"/>
      <c r="H252" s="73"/>
      <c r="I252" s="73"/>
      <c r="J252" s="179"/>
      <c r="K252" s="28"/>
      <c r="L252" s="21" t="e">
        <f t="shared" si="3"/>
        <v>#DIV/0!</v>
      </c>
      <c r="M252" s="19"/>
      <c r="N252" s="19"/>
      <c r="O252" s="14"/>
    </row>
    <row r="253" spans="1:15">
      <c r="A253" s="199"/>
      <c r="B253" s="19" t="s">
        <v>13</v>
      </c>
      <c r="C253" s="77">
        <v>40699</v>
      </c>
      <c r="D253" s="76"/>
      <c r="E253" s="19"/>
      <c r="F253" s="20"/>
      <c r="G253" s="16"/>
      <c r="H253" s="73"/>
      <c r="I253" s="73"/>
      <c r="J253" s="179"/>
      <c r="K253" s="28"/>
      <c r="L253" s="21" t="e">
        <f t="shared" si="3"/>
        <v>#DIV/0!</v>
      </c>
      <c r="M253" s="19"/>
      <c r="N253" s="19"/>
      <c r="O253" s="14"/>
    </row>
    <row r="254" spans="1:15">
      <c r="A254" s="199" t="s">
        <v>56</v>
      </c>
      <c r="B254" s="37" t="s">
        <v>14</v>
      </c>
      <c r="C254" s="75">
        <v>40700</v>
      </c>
      <c r="D254" s="76"/>
      <c r="E254" s="37"/>
      <c r="F254" s="15"/>
      <c r="G254" s="16"/>
      <c r="H254" s="72"/>
      <c r="I254" s="72"/>
      <c r="J254" s="178"/>
      <c r="K254" s="22"/>
      <c r="L254" s="17" t="e">
        <f t="shared" si="3"/>
        <v>#DIV/0!</v>
      </c>
      <c r="M254" s="37"/>
      <c r="N254" s="37"/>
      <c r="O254" s="13"/>
    </row>
    <row r="255" spans="1:15">
      <c r="A255" s="199"/>
      <c r="B255" s="37" t="s">
        <v>15</v>
      </c>
      <c r="C255" s="75">
        <v>40701</v>
      </c>
      <c r="D255" s="76"/>
      <c r="E255" s="37"/>
      <c r="F255" s="15"/>
      <c r="G255" s="16"/>
      <c r="H255" s="72"/>
      <c r="I255" s="72"/>
      <c r="J255" s="178"/>
      <c r="K255" s="22"/>
      <c r="L255" s="17" t="e">
        <f t="shared" si="3"/>
        <v>#DIV/0!</v>
      </c>
      <c r="M255" s="37"/>
      <c r="N255" s="37"/>
      <c r="O255" s="13"/>
    </row>
    <row r="256" spans="1:15">
      <c r="A256" s="199"/>
      <c r="B256" s="37" t="s">
        <v>16</v>
      </c>
      <c r="C256" s="75">
        <v>40702</v>
      </c>
      <c r="D256" s="76"/>
      <c r="E256" s="37"/>
      <c r="F256" s="15"/>
      <c r="G256" s="16"/>
      <c r="H256" s="72"/>
      <c r="I256" s="72"/>
      <c r="J256" s="178"/>
      <c r="K256" s="22"/>
      <c r="L256" s="17" t="e">
        <f t="shared" si="3"/>
        <v>#DIV/0!</v>
      </c>
      <c r="M256" s="37"/>
      <c r="N256" s="37"/>
      <c r="O256" s="13"/>
    </row>
    <row r="257" spans="1:15">
      <c r="A257" s="199"/>
      <c r="B257" s="37" t="s">
        <v>17</v>
      </c>
      <c r="C257" s="75">
        <v>40703</v>
      </c>
      <c r="D257" s="76"/>
      <c r="E257" s="37"/>
      <c r="F257" s="15"/>
      <c r="G257" s="16"/>
      <c r="H257" s="72"/>
      <c r="I257" s="72"/>
      <c r="J257" s="178"/>
      <c r="K257" s="22"/>
      <c r="L257" s="17" t="e">
        <f t="shared" si="3"/>
        <v>#DIV/0!</v>
      </c>
      <c r="M257" s="37"/>
      <c r="N257" s="37"/>
      <c r="O257" s="13"/>
    </row>
    <row r="258" spans="1:15">
      <c r="A258" s="199"/>
      <c r="B258" s="37" t="s">
        <v>11</v>
      </c>
      <c r="C258" s="75">
        <v>40704</v>
      </c>
      <c r="D258" s="76"/>
      <c r="E258" s="37"/>
      <c r="F258" s="15"/>
      <c r="G258" s="16"/>
      <c r="H258" s="72"/>
      <c r="I258" s="72"/>
      <c r="J258" s="178"/>
      <c r="K258" s="22"/>
      <c r="L258" s="17" t="e">
        <f t="shared" si="3"/>
        <v>#DIV/0!</v>
      </c>
      <c r="M258" s="37"/>
      <c r="N258" s="37"/>
      <c r="O258" s="13"/>
    </row>
    <row r="259" spans="1:15">
      <c r="A259" s="199"/>
      <c r="B259" s="19" t="s">
        <v>12</v>
      </c>
      <c r="C259" s="77">
        <v>40705</v>
      </c>
      <c r="D259" s="76"/>
      <c r="E259" s="19"/>
      <c r="F259" s="20"/>
      <c r="G259" s="16"/>
      <c r="H259" s="73"/>
      <c r="I259" s="73"/>
      <c r="J259" s="179"/>
      <c r="K259" s="28"/>
      <c r="L259" s="21" t="e">
        <f t="shared" si="3"/>
        <v>#DIV/0!</v>
      </c>
      <c r="M259" s="19"/>
      <c r="N259" s="19"/>
      <c r="O259" s="14"/>
    </row>
    <row r="260" spans="1:15">
      <c r="A260" s="199"/>
      <c r="B260" s="19" t="s">
        <v>13</v>
      </c>
      <c r="C260" s="77">
        <v>40706</v>
      </c>
      <c r="D260" s="76"/>
      <c r="E260" s="19"/>
      <c r="F260" s="20"/>
      <c r="G260" s="16"/>
      <c r="H260" s="73"/>
      <c r="I260" s="73"/>
      <c r="J260" s="179"/>
      <c r="K260" s="28"/>
      <c r="L260" s="21" t="e">
        <f t="shared" si="3"/>
        <v>#DIV/0!</v>
      </c>
      <c r="M260" s="19"/>
      <c r="N260" s="19"/>
      <c r="O260" s="14"/>
    </row>
    <row r="261" spans="1:15">
      <c r="A261" s="199" t="s">
        <v>57</v>
      </c>
      <c r="B261" s="37" t="s">
        <v>14</v>
      </c>
      <c r="C261" s="75">
        <v>40707</v>
      </c>
      <c r="D261" s="76"/>
      <c r="E261" s="37"/>
      <c r="F261" s="15"/>
      <c r="G261" s="16"/>
      <c r="H261" s="72"/>
      <c r="I261" s="72"/>
      <c r="J261" s="178"/>
      <c r="K261" s="22"/>
      <c r="L261" s="17" t="e">
        <f t="shared" si="3"/>
        <v>#DIV/0!</v>
      </c>
      <c r="M261" s="37"/>
      <c r="N261" s="37"/>
      <c r="O261" s="13"/>
    </row>
    <row r="262" spans="1:15">
      <c r="A262" s="199"/>
      <c r="B262" s="37" t="s">
        <v>15</v>
      </c>
      <c r="C262" s="75">
        <v>40708</v>
      </c>
      <c r="D262" s="76"/>
      <c r="E262" s="37"/>
      <c r="F262" s="15"/>
      <c r="G262" s="16"/>
      <c r="H262" s="72"/>
      <c r="I262" s="72"/>
      <c r="J262" s="178"/>
      <c r="K262" s="22"/>
      <c r="L262" s="17" t="e">
        <f t="shared" si="3"/>
        <v>#DIV/0!</v>
      </c>
      <c r="M262" s="37"/>
      <c r="N262" s="37"/>
      <c r="O262" s="13"/>
    </row>
    <row r="263" spans="1:15">
      <c r="A263" s="199"/>
      <c r="B263" s="37" t="s">
        <v>16</v>
      </c>
      <c r="C263" s="75">
        <v>40709</v>
      </c>
      <c r="D263" s="76"/>
      <c r="E263" s="37"/>
      <c r="F263" s="15"/>
      <c r="G263" s="16"/>
      <c r="H263" s="72"/>
      <c r="I263" s="72"/>
      <c r="J263" s="178"/>
      <c r="K263" s="22"/>
      <c r="L263" s="17" t="e">
        <f t="shared" ref="L263:L326" si="4">J263/K263/24</f>
        <v>#DIV/0!</v>
      </c>
      <c r="M263" s="37"/>
      <c r="N263" s="37"/>
      <c r="O263" s="13"/>
    </row>
    <row r="264" spans="1:15">
      <c r="A264" s="199"/>
      <c r="B264" s="37" t="s">
        <v>17</v>
      </c>
      <c r="C264" s="75">
        <v>40710</v>
      </c>
      <c r="D264" s="76"/>
      <c r="E264" s="37"/>
      <c r="F264" s="15"/>
      <c r="G264" s="16"/>
      <c r="H264" s="72"/>
      <c r="I264" s="72"/>
      <c r="J264" s="178"/>
      <c r="K264" s="22"/>
      <c r="L264" s="17" t="e">
        <f t="shared" si="4"/>
        <v>#DIV/0!</v>
      </c>
      <c r="M264" s="37"/>
      <c r="N264" s="37"/>
      <c r="O264" s="13"/>
    </row>
    <row r="265" spans="1:15">
      <c r="A265" s="199"/>
      <c r="B265" s="37" t="s">
        <v>11</v>
      </c>
      <c r="C265" s="75">
        <v>40711</v>
      </c>
      <c r="D265" s="76"/>
      <c r="E265" s="37"/>
      <c r="F265" s="15"/>
      <c r="G265" s="16"/>
      <c r="H265" s="72"/>
      <c r="I265" s="72"/>
      <c r="J265" s="178"/>
      <c r="K265" s="22"/>
      <c r="L265" s="17" t="e">
        <f t="shared" si="4"/>
        <v>#DIV/0!</v>
      </c>
      <c r="M265" s="37"/>
      <c r="N265" s="37"/>
      <c r="O265" s="13"/>
    </row>
    <row r="266" spans="1:15">
      <c r="A266" s="199"/>
      <c r="B266" s="19" t="s">
        <v>12</v>
      </c>
      <c r="C266" s="77">
        <v>40712</v>
      </c>
      <c r="D266" s="76"/>
      <c r="E266" s="19"/>
      <c r="F266" s="20"/>
      <c r="G266" s="16"/>
      <c r="H266" s="73"/>
      <c r="I266" s="73"/>
      <c r="J266" s="179"/>
      <c r="K266" s="28"/>
      <c r="L266" s="21" t="e">
        <f t="shared" si="4"/>
        <v>#DIV/0!</v>
      </c>
      <c r="M266" s="19"/>
      <c r="N266" s="19"/>
      <c r="O266" s="14"/>
    </row>
    <row r="267" spans="1:15">
      <c r="A267" s="199"/>
      <c r="B267" s="19" t="s">
        <v>13</v>
      </c>
      <c r="C267" s="77">
        <v>40713</v>
      </c>
      <c r="D267" s="76"/>
      <c r="E267" s="19"/>
      <c r="F267" s="20"/>
      <c r="G267" s="16"/>
      <c r="H267" s="73"/>
      <c r="I267" s="73"/>
      <c r="J267" s="179"/>
      <c r="K267" s="28"/>
      <c r="L267" s="21" t="e">
        <f t="shared" si="4"/>
        <v>#DIV/0!</v>
      </c>
      <c r="M267" s="19"/>
      <c r="N267" s="19"/>
      <c r="O267" s="14"/>
    </row>
    <row r="268" spans="1:15">
      <c r="A268" s="199" t="s">
        <v>58</v>
      </c>
      <c r="B268" s="37" t="s">
        <v>14</v>
      </c>
      <c r="C268" s="75">
        <v>40714</v>
      </c>
      <c r="D268" s="76"/>
      <c r="E268" s="37"/>
      <c r="F268" s="15"/>
      <c r="G268" s="16"/>
      <c r="H268" s="72"/>
      <c r="I268" s="72"/>
      <c r="J268" s="178"/>
      <c r="K268" s="22"/>
      <c r="L268" s="17" t="e">
        <f t="shared" si="4"/>
        <v>#DIV/0!</v>
      </c>
      <c r="M268" s="37"/>
      <c r="N268" s="37"/>
      <c r="O268" s="13"/>
    </row>
    <row r="269" spans="1:15">
      <c r="A269" s="199"/>
      <c r="B269" s="37" t="s">
        <v>15</v>
      </c>
      <c r="C269" s="75">
        <v>40715</v>
      </c>
      <c r="D269" s="76"/>
      <c r="E269" s="37"/>
      <c r="F269" s="15"/>
      <c r="G269" s="16"/>
      <c r="H269" s="72"/>
      <c r="I269" s="72"/>
      <c r="J269" s="178"/>
      <c r="K269" s="22"/>
      <c r="L269" s="17" t="e">
        <f t="shared" si="4"/>
        <v>#DIV/0!</v>
      </c>
      <c r="M269" s="37"/>
      <c r="N269" s="37"/>
      <c r="O269" s="13"/>
    </row>
    <row r="270" spans="1:15">
      <c r="A270" s="199"/>
      <c r="B270" s="37" t="s">
        <v>16</v>
      </c>
      <c r="C270" s="75">
        <v>40716</v>
      </c>
      <c r="D270" s="76"/>
      <c r="E270" s="37"/>
      <c r="F270" s="15"/>
      <c r="G270" s="16"/>
      <c r="H270" s="72"/>
      <c r="I270" s="72"/>
      <c r="J270" s="178"/>
      <c r="K270" s="22"/>
      <c r="L270" s="17" t="e">
        <f t="shared" si="4"/>
        <v>#DIV/0!</v>
      </c>
      <c r="M270" s="37"/>
      <c r="N270" s="37"/>
      <c r="O270" s="13"/>
    </row>
    <row r="271" spans="1:15">
      <c r="A271" s="199"/>
      <c r="B271" s="37" t="s">
        <v>17</v>
      </c>
      <c r="C271" s="75">
        <v>40717</v>
      </c>
      <c r="D271" s="76"/>
      <c r="E271" s="37"/>
      <c r="F271" s="15"/>
      <c r="G271" s="16"/>
      <c r="H271" s="72"/>
      <c r="I271" s="72"/>
      <c r="J271" s="178"/>
      <c r="K271" s="22"/>
      <c r="L271" s="17" t="e">
        <f t="shared" si="4"/>
        <v>#DIV/0!</v>
      </c>
      <c r="M271" s="37"/>
      <c r="N271" s="37"/>
      <c r="O271" s="13"/>
    </row>
    <row r="272" spans="1:15">
      <c r="A272" s="199"/>
      <c r="B272" s="37" t="s">
        <v>11</v>
      </c>
      <c r="C272" s="75">
        <v>40718</v>
      </c>
      <c r="D272" s="76"/>
      <c r="E272" s="37"/>
      <c r="F272" s="15"/>
      <c r="G272" s="16"/>
      <c r="H272" s="72"/>
      <c r="I272" s="72"/>
      <c r="J272" s="178"/>
      <c r="K272" s="22"/>
      <c r="L272" s="17" t="e">
        <f t="shared" si="4"/>
        <v>#DIV/0!</v>
      </c>
      <c r="M272" s="37"/>
      <c r="N272" s="37"/>
      <c r="O272" s="13"/>
    </row>
    <row r="273" spans="1:15">
      <c r="A273" s="199"/>
      <c r="B273" s="19" t="s">
        <v>12</v>
      </c>
      <c r="C273" s="77">
        <v>40719</v>
      </c>
      <c r="D273" s="76"/>
      <c r="E273" s="19"/>
      <c r="F273" s="20"/>
      <c r="G273" s="16"/>
      <c r="H273" s="73"/>
      <c r="I273" s="73"/>
      <c r="J273" s="179"/>
      <c r="K273" s="28"/>
      <c r="L273" s="21" t="e">
        <f t="shared" si="4"/>
        <v>#DIV/0!</v>
      </c>
      <c r="M273" s="19"/>
      <c r="N273" s="19"/>
      <c r="O273" s="14"/>
    </row>
    <row r="274" spans="1:15">
      <c r="A274" s="199"/>
      <c r="B274" s="19" t="s">
        <v>13</v>
      </c>
      <c r="C274" s="77">
        <v>40720</v>
      </c>
      <c r="D274" s="76"/>
      <c r="E274" s="19"/>
      <c r="F274" s="20"/>
      <c r="G274" s="16"/>
      <c r="H274" s="73"/>
      <c r="I274" s="73"/>
      <c r="J274" s="179"/>
      <c r="K274" s="28"/>
      <c r="L274" s="21" t="e">
        <f t="shared" si="4"/>
        <v>#DIV/0!</v>
      </c>
      <c r="M274" s="19"/>
      <c r="N274" s="19"/>
      <c r="O274" s="14"/>
    </row>
    <row r="275" spans="1:15">
      <c r="A275" s="199" t="s">
        <v>59</v>
      </c>
      <c r="B275" s="37" t="s">
        <v>14</v>
      </c>
      <c r="C275" s="75">
        <v>40721</v>
      </c>
      <c r="D275" s="76"/>
      <c r="E275" s="37"/>
      <c r="F275" s="15"/>
      <c r="G275" s="16"/>
      <c r="H275" s="72"/>
      <c r="I275" s="72"/>
      <c r="J275" s="178"/>
      <c r="K275" s="22"/>
      <c r="L275" s="17" t="e">
        <f t="shared" si="4"/>
        <v>#DIV/0!</v>
      </c>
      <c r="M275" s="37"/>
      <c r="N275" s="37"/>
      <c r="O275" s="13"/>
    </row>
    <row r="276" spans="1:15">
      <c r="A276" s="199"/>
      <c r="B276" s="37" t="s">
        <v>15</v>
      </c>
      <c r="C276" s="75">
        <v>40722</v>
      </c>
      <c r="D276" s="76"/>
      <c r="E276" s="37"/>
      <c r="F276" s="15"/>
      <c r="G276" s="16"/>
      <c r="H276" s="72"/>
      <c r="I276" s="72"/>
      <c r="J276" s="178"/>
      <c r="K276" s="22"/>
      <c r="L276" s="17" t="e">
        <f t="shared" si="4"/>
        <v>#DIV/0!</v>
      </c>
      <c r="M276" s="37"/>
      <c r="N276" s="37"/>
      <c r="O276" s="13"/>
    </row>
    <row r="277" spans="1:15">
      <c r="A277" s="199"/>
      <c r="B277" s="37" t="s">
        <v>16</v>
      </c>
      <c r="C277" s="75">
        <v>40723</v>
      </c>
      <c r="D277" s="76"/>
      <c r="E277" s="37"/>
      <c r="F277" s="15"/>
      <c r="G277" s="16"/>
      <c r="H277" s="72"/>
      <c r="I277" s="72"/>
      <c r="J277" s="178"/>
      <c r="K277" s="22"/>
      <c r="L277" s="17" t="e">
        <f t="shared" si="4"/>
        <v>#DIV/0!</v>
      </c>
      <c r="M277" s="37"/>
      <c r="N277" s="37"/>
      <c r="O277" s="13"/>
    </row>
    <row r="278" spans="1:15">
      <c r="A278" s="199"/>
      <c r="B278" s="37" t="s">
        <v>17</v>
      </c>
      <c r="C278" s="75">
        <v>40724</v>
      </c>
      <c r="D278" s="76"/>
      <c r="E278" s="37"/>
      <c r="F278" s="15"/>
      <c r="G278" s="16"/>
      <c r="H278" s="72"/>
      <c r="I278" s="72"/>
      <c r="J278" s="178"/>
      <c r="K278" s="22"/>
      <c r="L278" s="17" t="e">
        <f t="shared" si="4"/>
        <v>#DIV/0!</v>
      </c>
      <c r="M278" s="37"/>
      <c r="N278" s="37"/>
      <c r="O278" s="13"/>
    </row>
    <row r="279" spans="1:15">
      <c r="A279" s="199"/>
      <c r="B279" s="37" t="s">
        <v>11</v>
      </c>
      <c r="C279" s="75">
        <v>40725</v>
      </c>
      <c r="D279" s="76"/>
      <c r="E279" s="37"/>
      <c r="F279" s="15"/>
      <c r="G279" s="16"/>
      <c r="H279" s="72"/>
      <c r="I279" s="72"/>
      <c r="J279" s="178"/>
      <c r="K279" s="22"/>
      <c r="L279" s="17" t="e">
        <f t="shared" si="4"/>
        <v>#DIV/0!</v>
      </c>
      <c r="M279" s="37"/>
      <c r="N279" s="37"/>
      <c r="O279" s="13"/>
    </row>
    <row r="280" spans="1:15">
      <c r="A280" s="199"/>
      <c r="B280" s="19" t="s">
        <v>12</v>
      </c>
      <c r="C280" s="77">
        <v>40726</v>
      </c>
      <c r="D280" s="76"/>
      <c r="E280" s="19"/>
      <c r="F280" s="20"/>
      <c r="G280" s="16"/>
      <c r="H280" s="73"/>
      <c r="I280" s="73"/>
      <c r="J280" s="179"/>
      <c r="K280" s="28"/>
      <c r="L280" s="21" t="e">
        <f t="shared" si="4"/>
        <v>#DIV/0!</v>
      </c>
      <c r="M280" s="19"/>
      <c r="N280" s="19"/>
      <c r="O280" s="14"/>
    </row>
    <row r="281" spans="1:15">
      <c r="A281" s="199"/>
      <c r="B281" s="19" t="s">
        <v>13</v>
      </c>
      <c r="C281" s="77">
        <v>40727</v>
      </c>
      <c r="D281" s="76"/>
      <c r="E281" s="19"/>
      <c r="F281" s="20"/>
      <c r="G281" s="16"/>
      <c r="H281" s="73"/>
      <c r="I281" s="73"/>
      <c r="J281" s="179"/>
      <c r="K281" s="28"/>
      <c r="L281" s="21" t="e">
        <f t="shared" si="4"/>
        <v>#DIV/0!</v>
      </c>
      <c r="M281" s="19"/>
      <c r="N281" s="19"/>
      <c r="O281" s="14"/>
    </row>
    <row r="282" spans="1:15">
      <c r="A282" s="199" t="s">
        <v>60</v>
      </c>
      <c r="B282" s="37" t="s">
        <v>14</v>
      </c>
      <c r="C282" s="75">
        <v>40728</v>
      </c>
      <c r="D282" s="76"/>
      <c r="E282" s="37"/>
      <c r="F282" s="15"/>
      <c r="G282" s="16"/>
      <c r="H282" s="72"/>
      <c r="I282" s="72"/>
      <c r="J282" s="178"/>
      <c r="K282" s="22"/>
      <c r="L282" s="17" t="e">
        <f t="shared" si="4"/>
        <v>#DIV/0!</v>
      </c>
      <c r="M282" s="37"/>
      <c r="N282" s="37"/>
      <c r="O282" s="13"/>
    </row>
    <row r="283" spans="1:15">
      <c r="A283" s="199"/>
      <c r="B283" s="37" t="s">
        <v>15</v>
      </c>
      <c r="C283" s="75">
        <v>40729</v>
      </c>
      <c r="D283" s="76"/>
      <c r="E283" s="37"/>
      <c r="F283" s="15"/>
      <c r="G283" s="16"/>
      <c r="H283" s="72"/>
      <c r="I283" s="72"/>
      <c r="J283" s="178"/>
      <c r="K283" s="22"/>
      <c r="L283" s="17" t="e">
        <f t="shared" si="4"/>
        <v>#DIV/0!</v>
      </c>
      <c r="M283" s="37"/>
      <c r="N283" s="37"/>
      <c r="O283" s="13"/>
    </row>
    <row r="284" spans="1:15">
      <c r="A284" s="199"/>
      <c r="B284" s="37" t="s">
        <v>16</v>
      </c>
      <c r="C284" s="75">
        <v>40730</v>
      </c>
      <c r="D284" s="76"/>
      <c r="E284" s="37"/>
      <c r="F284" s="15"/>
      <c r="G284" s="16"/>
      <c r="H284" s="72"/>
      <c r="I284" s="72"/>
      <c r="J284" s="178"/>
      <c r="K284" s="22"/>
      <c r="L284" s="17" t="e">
        <f t="shared" si="4"/>
        <v>#DIV/0!</v>
      </c>
      <c r="M284" s="37"/>
      <c r="N284" s="37"/>
      <c r="O284" s="13"/>
    </row>
    <row r="285" spans="1:15">
      <c r="A285" s="199"/>
      <c r="B285" s="37" t="s">
        <v>17</v>
      </c>
      <c r="C285" s="75">
        <v>40731</v>
      </c>
      <c r="D285" s="76"/>
      <c r="E285" s="37"/>
      <c r="F285" s="15"/>
      <c r="G285" s="16"/>
      <c r="H285" s="72"/>
      <c r="I285" s="72"/>
      <c r="J285" s="178"/>
      <c r="K285" s="22"/>
      <c r="L285" s="17" t="e">
        <f t="shared" si="4"/>
        <v>#DIV/0!</v>
      </c>
      <c r="M285" s="37"/>
      <c r="N285" s="37"/>
      <c r="O285" s="13"/>
    </row>
    <row r="286" spans="1:15">
      <c r="A286" s="199"/>
      <c r="B286" s="37" t="s">
        <v>11</v>
      </c>
      <c r="C286" s="75">
        <v>40732</v>
      </c>
      <c r="D286" s="76"/>
      <c r="E286" s="37"/>
      <c r="F286" s="15"/>
      <c r="G286" s="16"/>
      <c r="H286" s="72"/>
      <c r="I286" s="72"/>
      <c r="J286" s="178"/>
      <c r="K286" s="22"/>
      <c r="L286" s="17" t="e">
        <f t="shared" si="4"/>
        <v>#DIV/0!</v>
      </c>
      <c r="M286" s="37"/>
      <c r="N286" s="37"/>
      <c r="O286" s="13"/>
    </row>
    <row r="287" spans="1:15">
      <c r="A287" s="199"/>
      <c r="B287" s="19" t="s">
        <v>12</v>
      </c>
      <c r="C287" s="77">
        <v>40733</v>
      </c>
      <c r="D287" s="76"/>
      <c r="E287" s="19"/>
      <c r="F287" s="20"/>
      <c r="G287" s="16"/>
      <c r="H287" s="73"/>
      <c r="I287" s="73"/>
      <c r="J287" s="179"/>
      <c r="K287" s="28"/>
      <c r="L287" s="21" t="e">
        <f t="shared" si="4"/>
        <v>#DIV/0!</v>
      </c>
      <c r="M287" s="19"/>
      <c r="N287" s="19"/>
      <c r="O287" s="14"/>
    </row>
    <row r="288" spans="1:15">
      <c r="A288" s="199"/>
      <c r="B288" s="19" t="s">
        <v>13</v>
      </c>
      <c r="C288" s="77">
        <v>40734</v>
      </c>
      <c r="D288" s="76"/>
      <c r="E288" s="19"/>
      <c r="F288" s="20"/>
      <c r="G288" s="16"/>
      <c r="H288" s="73"/>
      <c r="I288" s="73"/>
      <c r="J288" s="179"/>
      <c r="K288" s="28"/>
      <c r="L288" s="21" t="e">
        <f t="shared" si="4"/>
        <v>#DIV/0!</v>
      </c>
      <c r="M288" s="19"/>
      <c r="N288" s="19"/>
      <c r="O288" s="14"/>
    </row>
    <row r="289" spans="1:15">
      <c r="A289" s="199" t="s">
        <v>61</v>
      </c>
      <c r="B289" s="37" t="s">
        <v>14</v>
      </c>
      <c r="C289" s="75">
        <v>40735</v>
      </c>
      <c r="D289" s="76"/>
      <c r="E289" s="37"/>
      <c r="F289" s="15"/>
      <c r="G289" s="16"/>
      <c r="H289" s="72"/>
      <c r="I289" s="72"/>
      <c r="J289" s="178"/>
      <c r="K289" s="22"/>
      <c r="L289" s="17" t="e">
        <f t="shared" si="4"/>
        <v>#DIV/0!</v>
      </c>
      <c r="M289" s="37"/>
      <c r="N289" s="37"/>
      <c r="O289" s="13"/>
    </row>
    <row r="290" spans="1:15">
      <c r="A290" s="199"/>
      <c r="B290" s="37" t="s">
        <v>15</v>
      </c>
      <c r="C290" s="75">
        <v>40736</v>
      </c>
      <c r="D290" s="76"/>
      <c r="E290" s="37"/>
      <c r="F290" s="15"/>
      <c r="G290" s="16"/>
      <c r="H290" s="72"/>
      <c r="I290" s="72"/>
      <c r="J290" s="178"/>
      <c r="K290" s="22"/>
      <c r="L290" s="17" t="e">
        <f t="shared" si="4"/>
        <v>#DIV/0!</v>
      </c>
      <c r="M290" s="37"/>
      <c r="N290" s="37"/>
      <c r="O290" s="13"/>
    </row>
    <row r="291" spans="1:15">
      <c r="A291" s="199"/>
      <c r="B291" s="37" t="s">
        <v>16</v>
      </c>
      <c r="C291" s="75">
        <v>40737</v>
      </c>
      <c r="D291" s="76"/>
      <c r="E291" s="37"/>
      <c r="F291" s="15"/>
      <c r="G291" s="16"/>
      <c r="H291" s="72"/>
      <c r="I291" s="72"/>
      <c r="J291" s="178"/>
      <c r="K291" s="22"/>
      <c r="L291" s="17" t="e">
        <f t="shared" si="4"/>
        <v>#DIV/0!</v>
      </c>
      <c r="M291" s="37"/>
      <c r="N291" s="37"/>
      <c r="O291" s="13"/>
    </row>
    <row r="292" spans="1:15">
      <c r="A292" s="199"/>
      <c r="B292" s="37" t="s">
        <v>17</v>
      </c>
      <c r="C292" s="75">
        <v>40738</v>
      </c>
      <c r="D292" s="76"/>
      <c r="E292" s="37"/>
      <c r="F292" s="15"/>
      <c r="G292" s="16"/>
      <c r="H292" s="72"/>
      <c r="I292" s="72"/>
      <c r="J292" s="178"/>
      <c r="K292" s="22"/>
      <c r="L292" s="17" t="e">
        <f t="shared" si="4"/>
        <v>#DIV/0!</v>
      </c>
      <c r="M292" s="37"/>
      <c r="N292" s="37"/>
      <c r="O292" s="13"/>
    </row>
    <row r="293" spans="1:15">
      <c r="A293" s="199"/>
      <c r="B293" s="37" t="s">
        <v>11</v>
      </c>
      <c r="C293" s="75">
        <v>40739</v>
      </c>
      <c r="D293" s="76"/>
      <c r="E293" s="37"/>
      <c r="F293" s="15"/>
      <c r="G293" s="16"/>
      <c r="H293" s="72"/>
      <c r="I293" s="72"/>
      <c r="J293" s="178"/>
      <c r="K293" s="22"/>
      <c r="L293" s="17" t="e">
        <f t="shared" si="4"/>
        <v>#DIV/0!</v>
      </c>
      <c r="M293" s="37"/>
      <c r="N293" s="37"/>
      <c r="O293" s="13"/>
    </row>
    <row r="294" spans="1:15">
      <c r="A294" s="199"/>
      <c r="B294" s="19" t="s">
        <v>12</v>
      </c>
      <c r="C294" s="77">
        <v>40740</v>
      </c>
      <c r="D294" s="76"/>
      <c r="E294" s="19"/>
      <c r="F294" s="20"/>
      <c r="G294" s="16"/>
      <c r="H294" s="73"/>
      <c r="I294" s="73"/>
      <c r="J294" s="179"/>
      <c r="K294" s="28"/>
      <c r="L294" s="21" t="e">
        <f t="shared" si="4"/>
        <v>#DIV/0!</v>
      </c>
      <c r="M294" s="19"/>
      <c r="N294" s="19"/>
      <c r="O294" s="14"/>
    </row>
    <row r="295" spans="1:15">
      <c r="A295" s="199"/>
      <c r="B295" s="19" t="s">
        <v>13</v>
      </c>
      <c r="C295" s="77">
        <v>40741</v>
      </c>
      <c r="D295" s="76"/>
      <c r="E295" s="19"/>
      <c r="F295" s="20"/>
      <c r="G295" s="16"/>
      <c r="H295" s="73"/>
      <c r="I295" s="73"/>
      <c r="J295" s="179"/>
      <c r="K295" s="28"/>
      <c r="L295" s="21" t="e">
        <f t="shared" si="4"/>
        <v>#DIV/0!</v>
      </c>
      <c r="M295" s="19"/>
      <c r="N295" s="19"/>
      <c r="O295" s="14"/>
    </row>
    <row r="296" spans="1:15">
      <c r="A296" s="199" t="s">
        <v>62</v>
      </c>
      <c r="B296" s="37" t="s">
        <v>14</v>
      </c>
      <c r="C296" s="75">
        <v>40742</v>
      </c>
      <c r="D296" s="76"/>
      <c r="E296" s="37"/>
      <c r="F296" s="15"/>
      <c r="G296" s="16"/>
      <c r="H296" s="72"/>
      <c r="I296" s="72"/>
      <c r="J296" s="178"/>
      <c r="K296" s="22"/>
      <c r="L296" s="17" t="e">
        <f t="shared" si="4"/>
        <v>#DIV/0!</v>
      </c>
      <c r="M296" s="37"/>
      <c r="N296" s="37"/>
      <c r="O296" s="13"/>
    </row>
    <row r="297" spans="1:15">
      <c r="A297" s="199"/>
      <c r="B297" s="37" t="s">
        <v>15</v>
      </c>
      <c r="C297" s="75">
        <v>40743</v>
      </c>
      <c r="D297" s="76"/>
      <c r="E297" s="37"/>
      <c r="F297" s="15"/>
      <c r="G297" s="16"/>
      <c r="H297" s="72"/>
      <c r="I297" s="72"/>
      <c r="J297" s="178"/>
      <c r="K297" s="22"/>
      <c r="L297" s="17" t="e">
        <f t="shared" si="4"/>
        <v>#DIV/0!</v>
      </c>
      <c r="M297" s="37"/>
      <c r="N297" s="37"/>
      <c r="O297" s="13"/>
    </row>
    <row r="298" spans="1:15">
      <c r="A298" s="199"/>
      <c r="B298" s="37" t="s">
        <v>16</v>
      </c>
      <c r="C298" s="75">
        <v>40744</v>
      </c>
      <c r="D298" s="76"/>
      <c r="E298" s="37"/>
      <c r="F298" s="15"/>
      <c r="G298" s="16"/>
      <c r="H298" s="72"/>
      <c r="I298" s="72"/>
      <c r="J298" s="178"/>
      <c r="K298" s="22"/>
      <c r="L298" s="17" t="e">
        <f t="shared" si="4"/>
        <v>#DIV/0!</v>
      </c>
      <c r="M298" s="37"/>
      <c r="N298" s="37"/>
      <c r="O298" s="13"/>
    </row>
    <row r="299" spans="1:15">
      <c r="A299" s="199"/>
      <c r="B299" s="37" t="s">
        <v>17</v>
      </c>
      <c r="C299" s="75">
        <v>40745</v>
      </c>
      <c r="D299" s="76"/>
      <c r="E299" s="37"/>
      <c r="F299" s="15"/>
      <c r="G299" s="16"/>
      <c r="H299" s="72"/>
      <c r="I299" s="72"/>
      <c r="J299" s="178"/>
      <c r="K299" s="22"/>
      <c r="L299" s="17" t="e">
        <f t="shared" si="4"/>
        <v>#DIV/0!</v>
      </c>
      <c r="M299" s="37"/>
      <c r="N299" s="37"/>
      <c r="O299" s="13"/>
    </row>
    <row r="300" spans="1:15">
      <c r="A300" s="199"/>
      <c r="B300" s="37" t="s">
        <v>11</v>
      </c>
      <c r="C300" s="75">
        <v>40746</v>
      </c>
      <c r="D300" s="76"/>
      <c r="E300" s="37"/>
      <c r="F300" s="15"/>
      <c r="G300" s="16"/>
      <c r="H300" s="72"/>
      <c r="I300" s="72"/>
      <c r="J300" s="178"/>
      <c r="K300" s="22"/>
      <c r="L300" s="17" t="e">
        <f t="shared" si="4"/>
        <v>#DIV/0!</v>
      </c>
      <c r="M300" s="37"/>
      <c r="N300" s="37"/>
      <c r="O300" s="13"/>
    </row>
    <row r="301" spans="1:15">
      <c r="A301" s="199"/>
      <c r="B301" s="19" t="s">
        <v>12</v>
      </c>
      <c r="C301" s="77">
        <v>40747</v>
      </c>
      <c r="D301" s="76"/>
      <c r="E301" s="19"/>
      <c r="F301" s="20"/>
      <c r="G301" s="16"/>
      <c r="H301" s="73"/>
      <c r="I301" s="73"/>
      <c r="J301" s="179"/>
      <c r="K301" s="28"/>
      <c r="L301" s="21" t="e">
        <f t="shared" si="4"/>
        <v>#DIV/0!</v>
      </c>
      <c r="M301" s="19"/>
      <c r="N301" s="19"/>
      <c r="O301" s="14"/>
    </row>
    <row r="302" spans="1:15">
      <c r="A302" s="199"/>
      <c r="B302" s="19" t="s">
        <v>13</v>
      </c>
      <c r="C302" s="77">
        <v>40748</v>
      </c>
      <c r="D302" s="76"/>
      <c r="E302" s="19"/>
      <c r="F302" s="20"/>
      <c r="G302" s="16"/>
      <c r="H302" s="73"/>
      <c r="I302" s="73"/>
      <c r="J302" s="179"/>
      <c r="K302" s="28"/>
      <c r="L302" s="21" t="e">
        <f t="shared" si="4"/>
        <v>#DIV/0!</v>
      </c>
      <c r="M302" s="19"/>
      <c r="N302" s="19"/>
      <c r="O302" s="14"/>
    </row>
    <row r="303" spans="1:15">
      <c r="A303" s="199" t="s">
        <v>63</v>
      </c>
      <c r="B303" s="37" t="s">
        <v>14</v>
      </c>
      <c r="C303" s="75">
        <v>40749</v>
      </c>
      <c r="D303" s="76"/>
      <c r="E303" s="37"/>
      <c r="F303" s="15"/>
      <c r="G303" s="16"/>
      <c r="H303" s="72"/>
      <c r="I303" s="72"/>
      <c r="J303" s="178"/>
      <c r="K303" s="22"/>
      <c r="L303" s="17" t="e">
        <f t="shared" si="4"/>
        <v>#DIV/0!</v>
      </c>
      <c r="M303" s="37"/>
      <c r="N303" s="37"/>
      <c r="O303" s="13"/>
    </row>
    <row r="304" spans="1:15">
      <c r="A304" s="199"/>
      <c r="B304" s="37" t="s">
        <v>15</v>
      </c>
      <c r="C304" s="75">
        <v>40750</v>
      </c>
      <c r="D304" s="76"/>
      <c r="E304" s="37"/>
      <c r="F304" s="15"/>
      <c r="G304" s="16"/>
      <c r="H304" s="72"/>
      <c r="I304" s="72"/>
      <c r="J304" s="178"/>
      <c r="K304" s="22"/>
      <c r="L304" s="17" t="e">
        <f t="shared" si="4"/>
        <v>#DIV/0!</v>
      </c>
      <c r="M304" s="37"/>
      <c r="N304" s="37"/>
      <c r="O304" s="13"/>
    </row>
    <row r="305" spans="1:15">
      <c r="A305" s="199"/>
      <c r="B305" s="37" t="s">
        <v>16</v>
      </c>
      <c r="C305" s="75">
        <v>40751</v>
      </c>
      <c r="D305" s="76"/>
      <c r="E305" s="37"/>
      <c r="F305" s="15"/>
      <c r="G305" s="16"/>
      <c r="H305" s="72"/>
      <c r="I305" s="72"/>
      <c r="J305" s="178"/>
      <c r="K305" s="22"/>
      <c r="L305" s="17" t="e">
        <f t="shared" si="4"/>
        <v>#DIV/0!</v>
      </c>
      <c r="M305" s="37"/>
      <c r="N305" s="37"/>
      <c r="O305" s="13"/>
    </row>
    <row r="306" spans="1:15">
      <c r="A306" s="199"/>
      <c r="B306" s="37" t="s">
        <v>17</v>
      </c>
      <c r="C306" s="75">
        <v>40752</v>
      </c>
      <c r="D306" s="76"/>
      <c r="E306" s="37"/>
      <c r="F306" s="15"/>
      <c r="G306" s="16"/>
      <c r="H306" s="72"/>
      <c r="I306" s="72"/>
      <c r="J306" s="178"/>
      <c r="K306" s="22"/>
      <c r="L306" s="17" t="e">
        <f t="shared" si="4"/>
        <v>#DIV/0!</v>
      </c>
      <c r="M306" s="37"/>
      <c r="N306" s="37"/>
      <c r="O306" s="13"/>
    </row>
    <row r="307" spans="1:15">
      <c r="A307" s="199"/>
      <c r="B307" s="37" t="s">
        <v>11</v>
      </c>
      <c r="C307" s="75">
        <v>40753</v>
      </c>
      <c r="D307" s="76"/>
      <c r="E307" s="37"/>
      <c r="F307" s="15"/>
      <c r="G307" s="16"/>
      <c r="H307" s="72"/>
      <c r="I307" s="72"/>
      <c r="J307" s="178"/>
      <c r="K307" s="22"/>
      <c r="L307" s="17" t="e">
        <f t="shared" si="4"/>
        <v>#DIV/0!</v>
      </c>
      <c r="M307" s="37"/>
      <c r="N307" s="37"/>
      <c r="O307" s="13"/>
    </row>
    <row r="308" spans="1:15">
      <c r="A308" s="199"/>
      <c r="B308" s="19" t="s">
        <v>12</v>
      </c>
      <c r="C308" s="77">
        <v>40754</v>
      </c>
      <c r="D308" s="76"/>
      <c r="E308" s="19"/>
      <c r="F308" s="20"/>
      <c r="G308" s="16"/>
      <c r="H308" s="73"/>
      <c r="I308" s="73"/>
      <c r="J308" s="179"/>
      <c r="K308" s="28"/>
      <c r="L308" s="21" t="e">
        <f t="shared" si="4"/>
        <v>#DIV/0!</v>
      </c>
      <c r="M308" s="19"/>
      <c r="N308" s="19"/>
      <c r="O308" s="14"/>
    </row>
    <row r="309" spans="1:15">
      <c r="A309" s="199"/>
      <c r="B309" s="19" t="s">
        <v>13</v>
      </c>
      <c r="C309" s="77">
        <v>40755</v>
      </c>
      <c r="D309" s="76"/>
      <c r="E309" s="19"/>
      <c r="F309" s="20"/>
      <c r="G309" s="16"/>
      <c r="H309" s="73"/>
      <c r="I309" s="73"/>
      <c r="J309" s="179"/>
      <c r="K309" s="28"/>
      <c r="L309" s="21" t="e">
        <f t="shared" si="4"/>
        <v>#DIV/0!</v>
      </c>
      <c r="M309" s="19"/>
      <c r="N309" s="19"/>
      <c r="O309" s="14"/>
    </row>
    <row r="310" spans="1:15">
      <c r="A310" s="199" t="s">
        <v>64</v>
      </c>
      <c r="B310" s="37" t="s">
        <v>14</v>
      </c>
      <c r="C310" s="75">
        <v>40756</v>
      </c>
      <c r="D310" s="76"/>
      <c r="E310" s="37"/>
      <c r="F310" s="15"/>
      <c r="G310" s="16"/>
      <c r="H310" s="72"/>
      <c r="I310" s="72"/>
      <c r="J310" s="178"/>
      <c r="K310" s="22"/>
      <c r="L310" s="17" t="e">
        <f t="shared" si="4"/>
        <v>#DIV/0!</v>
      </c>
      <c r="M310" s="37"/>
      <c r="N310" s="37"/>
      <c r="O310" s="13"/>
    </row>
    <row r="311" spans="1:15">
      <c r="A311" s="199"/>
      <c r="B311" s="37" t="s">
        <v>15</v>
      </c>
      <c r="C311" s="75">
        <v>40757</v>
      </c>
      <c r="D311" s="76"/>
      <c r="E311" s="37"/>
      <c r="F311" s="15"/>
      <c r="G311" s="16"/>
      <c r="H311" s="72"/>
      <c r="I311" s="72"/>
      <c r="J311" s="178"/>
      <c r="K311" s="22"/>
      <c r="L311" s="17" t="e">
        <f t="shared" si="4"/>
        <v>#DIV/0!</v>
      </c>
      <c r="M311" s="37"/>
      <c r="N311" s="37"/>
      <c r="O311" s="13"/>
    </row>
    <row r="312" spans="1:15">
      <c r="A312" s="199"/>
      <c r="B312" s="37" t="s">
        <v>16</v>
      </c>
      <c r="C312" s="75">
        <v>40758</v>
      </c>
      <c r="D312" s="76"/>
      <c r="E312" s="37"/>
      <c r="F312" s="15"/>
      <c r="G312" s="16"/>
      <c r="H312" s="72"/>
      <c r="I312" s="72"/>
      <c r="J312" s="178"/>
      <c r="K312" s="22"/>
      <c r="L312" s="17" t="e">
        <f t="shared" si="4"/>
        <v>#DIV/0!</v>
      </c>
      <c r="M312" s="37"/>
      <c r="N312" s="37"/>
      <c r="O312" s="13"/>
    </row>
    <row r="313" spans="1:15">
      <c r="A313" s="199"/>
      <c r="B313" s="37" t="s">
        <v>17</v>
      </c>
      <c r="C313" s="75">
        <v>40759</v>
      </c>
      <c r="D313" s="76"/>
      <c r="E313" s="37"/>
      <c r="F313" s="15"/>
      <c r="G313" s="16"/>
      <c r="H313" s="72"/>
      <c r="I313" s="72"/>
      <c r="J313" s="178"/>
      <c r="K313" s="22"/>
      <c r="L313" s="17" t="e">
        <f t="shared" si="4"/>
        <v>#DIV/0!</v>
      </c>
      <c r="M313" s="37"/>
      <c r="N313" s="37"/>
      <c r="O313" s="13"/>
    </row>
    <row r="314" spans="1:15">
      <c r="A314" s="199"/>
      <c r="B314" s="37" t="s">
        <v>11</v>
      </c>
      <c r="C314" s="75">
        <v>40760</v>
      </c>
      <c r="D314" s="76"/>
      <c r="E314" s="37"/>
      <c r="F314" s="15"/>
      <c r="G314" s="16"/>
      <c r="H314" s="72"/>
      <c r="I314" s="72"/>
      <c r="J314" s="178"/>
      <c r="K314" s="22"/>
      <c r="L314" s="17" t="e">
        <f t="shared" si="4"/>
        <v>#DIV/0!</v>
      </c>
      <c r="M314" s="37"/>
      <c r="N314" s="37"/>
      <c r="O314" s="13"/>
    </row>
    <row r="315" spans="1:15">
      <c r="A315" s="199"/>
      <c r="B315" s="19" t="s">
        <v>12</v>
      </c>
      <c r="C315" s="77">
        <v>40761</v>
      </c>
      <c r="D315" s="76"/>
      <c r="E315" s="19"/>
      <c r="F315" s="20"/>
      <c r="G315" s="16"/>
      <c r="H315" s="73"/>
      <c r="I315" s="73"/>
      <c r="J315" s="179"/>
      <c r="K315" s="28"/>
      <c r="L315" s="21" t="e">
        <f t="shared" si="4"/>
        <v>#DIV/0!</v>
      </c>
      <c r="M315" s="19"/>
      <c r="N315" s="19"/>
      <c r="O315" s="14"/>
    </row>
    <row r="316" spans="1:15">
      <c r="A316" s="199"/>
      <c r="B316" s="19" t="s">
        <v>13</v>
      </c>
      <c r="C316" s="77">
        <v>40762</v>
      </c>
      <c r="D316" s="76"/>
      <c r="E316" s="19"/>
      <c r="F316" s="20"/>
      <c r="G316" s="16"/>
      <c r="H316" s="73"/>
      <c r="I316" s="73"/>
      <c r="J316" s="179"/>
      <c r="K316" s="28"/>
      <c r="L316" s="21" t="e">
        <f t="shared" si="4"/>
        <v>#DIV/0!</v>
      </c>
      <c r="M316" s="19"/>
      <c r="N316" s="19"/>
      <c r="O316" s="14"/>
    </row>
    <row r="317" spans="1:15">
      <c r="A317" s="199" t="s">
        <v>65</v>
      </c>
      <c r="B317" s="37" t="s">
        <v>14</v>
      </c>
      <c r="C317" s="75">
        <v>40763</v>
      </c>
      <c r="D317" s="76"/>
      <c r="E317" s="37"/>
      <c r="F317" s="15"/>
      <c r="G317" s="16"/>
      <c r="H317" s="72"/>
      <c r="I317" s="72"/>
      <c r="J317" s="178"/>
      <c r="K317" s="22"/>
      <c r="L317" s="17" t="e">
        <f t="shared" si="4"/>
        <v>#DIV/0!</v>
      </c>
      <c r="M317" s="37"/>
      <c r="N317" s="37"/>
      <c r="O317" s="13"/>
    </row>
    <row r="318" spans="1:15">
      <c r="A318" s="199"/>
      <c r="B318" s="37" t="s">
        <v>15</v>
      </c>
      <c r="C318" s="75">
        <v>40764</v>
      </c>
      <c r="D318" s="76"/>
      <c r="E318" s="37"/>
      <c r="F318" s="15"/>
      <c r="G318" s="16"/>
      <c r="H318" s="72"/>
      <c r="I318" s="72"/>
      <c r="J318" s="178"/>
      <c r="K318" s="22"/>
      <c r="L318" s="17" t="e">
        <f t="shared" si="4"/>
        <v>#DIV/0!</v>
      </c>
      <c r="M318" s="37"/>
      <c r="N318" s="37"/>
      <c r="O318" s="13"/>
    </row>
    <row r="319" spans="1:15">
      <c r="A319" s="199"/>
      <c r="B319" s="37" t="s">
        <v>16</v>
      </c>
      <c r="C319" s="75">
        <v>40765</v>
      </c>
      <c r="D319" s="76"/>
      <c r="E319" s="37"/>
      <c r="F319" s="15"/>
      <c r="G319" s="16"/>
      <c r="H319" s="72"/>
      <c r="I319" s="72"/>
      <c r="J319" s="178"/>
      <c r="K319" s="22"/>
      <c r="L319" s="17" t="e">
        <f t="shared" si="4"/>
        <v>#DIV/0!</v>
      </c>
      <c r="M319" s="37"/>
      <c r="N319" s="37"/>
      <c r="O319" s="13"/>
    </row>
    <row r="320" spans="1:15">
      <c r="A320" s="199"/>
      <c r="B320" s="37" t="s">
        <v>17</v>
      </c>
      <c r="C320" s="75">
        <v>40766</v>
      </c>
      <c r="D320" s="76"/>
      <c r="E320" s="37"/>
      <c r="F320" s="15"/>
      <c r="G320" s="16"/>
      <c r="H320" s="72"/>
      <c r="I320" s="72"/>
      <c r="J320" s="178"/>
      <c r="K320" s="22"/>
      <c r="L320" s="17" t="e">
        <f t="shared" si="4"/>
        <v>#DIV/0!</v>
      </c>
      <c r="M320" s="37"/>
      <c r="N320" s="37"/>
      <c r="O320" s="13"/>
    </row>
    <row r="321" spans="1:15">
      <c r="A321" s="199"/>
      <c r="B321" s="37" t="s">
        <v>11</v>
      </c>
      <c r="C321" s="75">
        <v>40767</v>
      </c>
      <c r="D321" s="76"/>
      <c r="E321" s="37"/>
      <c r="F321" s="15"/>
      <c r="G321" s="16"/>
      <c r="H321" s="72"/>
      <c r="I321" s="72"/>
      <c r="J321" s="178"/>
      <c r="K321" s="22"/>
      <c r="L321" s="17" t="e">
        <f t="shared" si="4"/>
        <v>#DIV/0!</v>
      </c>
      <c r="M321" s="37"/>
      <c r="N321" s="37"/>
      <c r="O321" s="13"/>
    </row>
    <row r="322" spans="1:15">
      <c r="A322" s="199"/>
      <c r="B322" s="19" t="s">
        <v>12</v>
      </c>
      <c r="C322" s="77">
        <v>40768</v>
      </c>
      <c r="D322" s="76"/>
      <c r="E322" s="19"/>
      <c r="F322" s="20"/>
      <c r="G322" s="16"/>
      <c r="H322" s="73"/>
      <c r="I322" s="73"/>
      <c r="J322" s="179"/>
      <c r="K322" s="28"/>
      <c r="L322" s="21" t="e">
        <f t="shared" si="4"/>
        <v>#DIV/0!</v>
      </c>
      <c r="M322" s="19"/>
      <c r="N322" s="19"/>
      <c r="O322" s="14"/>
    </row>
    <row r="323" spans="1:15">
      <c r="A323" s="199"/>
      <c r="B323" s="19" t="s">
        <v>13</v>
      </c>
      <c r="C323" s="77">
        <v>40769</v>
      </c>
      <c r="D323" s="76"/>
      <c r="E323" s="19"/>
      <c r="F323" s="20"/>
      <c r="G323" s="16"/>
      <c r="H323" s="73"/>
      <c r="I323" s="73"/>
      <c r="J323" s="179"/>
      <c r="K323" s="28"/>
      <c r="L323" s="21" t="e">
        <f t="shared" si="4"/>
        <v>#DIV/0!</v>
      </c>
      <c r="M323" s="19"/>
      <c r="N323" s="19"/>
      <c r="O323" s="14"/>
    </row>
    <row r="324" spans="1:15">
      <c r="A324" s="199" t="s">
        <v>66</v>
      </c>
      <c r="B324" s="37" t="s">
        <v>14</v>
      </c>
      <c r="C324" s="75">
        <v>40770</v>
      </c>
      <c r="D324" s="76"/>
      <c r="E324" s="37"/>
      <c r="F324" s="15"/>
      <c r="G324" s="16"/>
      <c r="H324" s="72"/>
      <c r="I324" s="72"/>
      <c r="J324" s="178"/>
      <c r="K324" s="22"/>
      <c r="L324" s="17" t="e">
        <f t="shared" si="4"/>
        <v>#DIV/0!</v>
      </c>
      <c r="M324" s="37"/>
      <c r="N324" s="37"/>
      <c r="O324" s="13"/>
    </row>
    <row r="325" spans="1:15">
      <c r="A325" s="199"/>
      <c r="B325" s="37" t="s">
        <v>15</v>
      </c>
      <c r="C325" s="75">
        <v>40771</v>
      </c>
      <c r="D325" s="76"/>
      <c r="E325" s="37"/>
      <c r="F325" s="15"/>
      <c r="G325" s="16"/>
      <c r="H325" s="72"/>
      <c r="I325" s="72"/>
      <c r="J325" s="178"/>
      <c r="K325" s="22"/>
      <c r="L325" s="17" t="e">
        <f t="shared" si="4"/>
        <v>#DIV/0!</v>
      </c>
      <c r="M325" s="37"/>
      <c r="N325" s="37"/>
      <c r="O325" s="13"/>
    </row>
    <row r="326" spans="1:15">
      <c r="A326" s="199"/>
      <c r="B326" s="37" t="s">
        <v>16</v>
      </c>
      <c r="C326" s="75">
        <v>40772</v>
      </c>
      <c r="D326" s="76"/>
      <c r="E326" s="37"/>
      <c r="F326" s="15"/>
      <c r="G326" s="16"/>
      <c r="H326" s="72"/>
      <c r="I326" s="72"/>
      <c r="J326" s="178"/>
      <c r="K326" s="22"/>
      <c r="L326" s="17" t="e">
        <f t="shared" si="4"/>
        <v>#DIV/0!</v>
      </c>
      <c r="M326" s="37"/>
      <c r="N326" s="37"/>
      <c r="O326" s="13"/>
    </row>
    <row r="327" spans="1:15">
      <c r="A327" s="199"/>
      <c r="B327" s="37" t="s">
        <v>17</v>
      </c>
      <c r="C327" s="75">
        <v>40773</v>
      </c>
      <c r="D327" s="76"/>
      <c r="E327" s="37"/>
      <c r="F327" s="15"/>
      <c r="G327" s="16"/>
      <c r="H327" s="72"/>
      <c r="I327" s="72"/>
      <c r="J327" s="178"/>
      <c r="K327" s="22"/>
      <c r="L327" s="17" t="e">
        <f t="shared" ref="L327:L390" si="5">J327/K327/24</f>
        <v>#DIV/0!</v>
      </c>
      <c r="M327" s="37"/>
      <c r="N327" s="37"/>
      <c r="O327" s="13"/>
    </row>
    <row r="328" spans="1:15">
      <c r="A328" s="199"/>
      <c r="B328" s="37" t="s">
        <v>11</v>
      </c>
      <c r="C328" s="75">
        <v>40774</v>
      </c>
      <c r="D328" s="76"/>
      <c r="E328" s="37"/>
      <c r="F328" s="15"/>
      <c r="G328" s="16"/>
      <c r="H328" s="72"/>
      <c r="I328" s="72"/>
      <c r="J328" s="178"/>
      <c r="K328" s="22"/>
      <c r="L328" s="17" t="e">
        <f t="shared" si="5"/>
        <v>#DIV/0!</v>
      </c>
      <c r="M328" s="37"/>
      <c r="N328" s="37"/>
      <c r="O328" s="13"/>
    </row>
    <row r="329" spans="1:15">
      <c r="A329" s="199"/>
      <c r="B329" s="19" t="s">
        <v>12</v>
      </c>
      <c r="C329" s="77">
        <v>40775</v>
      </c>
      <c r="D329" s="76"/>
      <c r="E329" s="19"/>
      <c r="F329" s="20"/>
      <c r="G329" s="16"/>
      <c r="H329" s="73"/>
      <c r="I329" s="73"/>
      <c r="J329" s="179"/>
      <c r="K329" s="28"/>
      <c r="L329" s="21" t="e">
        <f t="shared" si="5"/>
        <v>#DIV/0!</v>
      </c>
      <c r="M329" s="19"/>
      <c r="N329" s="19"/>
      <c r="O329" s="14"/>
    </row>
    <row r="330" spans="1:15">
      <c r="A330" s="199"/>
      <c r="B330" s="19" t="s">
        <v>13</v>
      </c>
      <c r="C330" s="77">
        <v>40776</v>
      </c>
      <c r="D330" s="76"/>
      <c r="E330" s="19"/>
      <c r="F330" s="20"/>
      <c r="G330" s="16"/>
      <c r="H330" s="73"/>
      <c r="I330" s="73"/>
      <c r="J330" s="179"/>
      <c r="K330" s="28"/>
      <c r="L330" s="21" t="e">
        <f t="shared" si="5"/>
        <v>#DIV/0!</v>
      </c>
      <c r="M330" s="19"/>
      <c r="N330" s="19"/>
      <c r="O330" s="14"/>
    </row>
    <row r="331" spans="1:15">
      <c r="A331" s="199" t="s">
        <v>67</v>
      </c>
      <c r="B331" s="37" t="s">
        <v>14</v>
      </c>
      <c r="C331" s="75">
        <v>40777</v>
      </c>
      <c r="D331" s="76"/>
      <c r="E331" s="37"/>
      <c r="F331" s="15"/>
      <c r="G331" s="16"/>
      <c r="H331" s="72"/>
      <c r="I331" s="72"/>
      <c r="J331" s="178"/>
      <c r="K331" s="22"/>
      <c r="L331" s="17" t="e">
        <f t="shared" si="5"/>
        <v>#DIV/0!</v>
      </c>
      <c r="M331" s="37"/>
      <c r="N331" s="37"/>
      <c r="O331" s="13"/>
    </row>
    <row r="332" spans="1:15">
      <c r="A332" s="199"/>
      <c r="B332" s="37" t="s">
        <v>15</v>
      </c>
      <c r="C332" s="75">
        <v>40778</v>
      </c>
      <c r="D332" s="76"/>
      <c r="E332" s="37"/>
      <c r="F332" s="15"/>
      <c r="G332" s="16"/>
      <c r="H332" s="72"/>
      <c r="I332" s="72"/>
      <c r="J332" s="178"/>
      <c r="K332" s="22"/>
      <c r="L332" s="17" t="e">
        <f t="shared" si="5"/>
        <v>#DIV/0!</v>
      </c>
      <c r="M332" s="37"/>
      <c r="N332" s="37"/>
      <c r="O332" s="13"/>
    </row>
    <row r="333" spans="1:15">
      <c r="A333" s="199"/>
      <c r="B333" s="37" t="s">
        <v>16</v>
      </c>
      <c r="C333" s="75">
        <v>40779</v>
      </c>
      <c r="D333" s="76"/>
      <c r="E333" s="37"/>
      <c r="F333" s="15"/>
      <c r="G333" s="16"/>
      <c r="H333" s="72"/>
      <c r="I333" s="72"/>
      <c r="J333" s="178"/>
      <c r="K333" s="22"/>
      <c r="L333" s="17" t="e">
        <f t="shared" si="5"/>
        <v>#DIV/0!</v>
      </c>
      <c r="M333" s="37"/>
      <c r="N333" s="37"/>
      <c r="O333" s="13"/>
    </row>
    <row r="334" spans="1:15">
      <c r="A334" s="199"/>
      <c r="B334" s="37" t="s">
        <v>17</v>
      </c>
      <c r="C334" s="75">
        <v>40780</v>
      </c>
      <c r="D334" s="76"/>
      <c r="E334" s="37"/>
      <c r="F334" s="15"/>
      <c r="G334" s="16"/>
      <c r="H334" s="72"/>
      <c r="I334" s="72"/>
      <c r="J334" s="178"/>
      <c r="K334" s="22"/>
      <c r="L334" s="17" t="e">
        <f t="shared" si="5"/>
        <v>#DIV/0!</v>
      </c>
      <c r="M334" s="37"/>
      <c r="N334" s="37"/>
      <c r="O334" s="13"/>
    </row>
    <row r="335" spans="1:15">
      <c r="A335" s="199"/>
      <c r="B335" s="37" t="s">
        <v>11</v>
      </c>
      <c r="C335" s="75">
        <v>40781</v>
      </c>
      <c r="D335" s="76"/>
      <c r="E335" s="37"/>
      <c r="F335" s="15"/>
      <c r="G335" s="16"/>
      <c r="H335" s="72"/>
      <c r="I335" s="72"/>
      <c r="J335" s="178"/>
      <c r="K335" s="22"/>
      <c r="L335" s="17" t="e">
        <f t="shared" si="5"/>
        <v>#DIV/0!</v>
      </c>
      <c r="M335" s="37"/>
      <c r="N335" s="37"/>
      <c r="O335" s="13"/>
    </row>
    <row r="336" spans="1:15">
      <c r="A336" s="199"/>
      <c r="B336" s="19" t="s">
        <v>12</v>
      </c>
      <c r="C336" s="77">
        <v>40782</v>
      </c>
      <c r="D336" s="76"/>
      <c r="E336" s="19"/>
      <c r="F336" s="20"/>
      <c r="G336" s="16"/>
      <c r="H336" s="73"/>
      <c r="I336" s="73"/>
      <c r="J336" s="179"/>
      <c r="K336" s="28"/>
      <c r="L336" s="21" t="e">
        <f t="shared" si="5"/>
        <v>#DIV/0!</v>
      </c>
      <c r="M336" s="19"/>
      <c r="N336" s="19"/>
      <c r="O336" s="14"/>
    </row>
    <row r="337" spans="1:15">
      <c r="A337" s="199"/>
      <c r="B337" s="19" t="s">
        <v>13</v>
      </c>
      <c r="C337" s="77">
        <v>40783</v>
      </c>
      <c r="D337" s="76"/>
      <c r="E337" s="19"/>
      <c r="F337" s="20"/>
      <c r="G337" s="16"/>
      <c r="H337" s="73"/>
      <c r="I337" s="73"/>
      <c r="J337" s="179"/>
      <c r="K337" s="28"/>
      <c r="L337" s="21" t="e">
        <f t="shared" si="5"/>
        <v>#DIV/0!</v>
      </c>
      <c r="M337" s="19"/>
      <c r="N337" s="19"/>
      <c r="O337" s="14"/>
    </row>
    <row r="338" spans="1:15">
      <c r="A338" s="199" t="s">
        <v>68</v>
      </c>
      <c r="B338" s="37" t="s">
        <v>14</v>
      </c>
      <c r="C338" s="75">
        <v>40784</v>
      </c>
      <c r="D338" s="76"/>
      <c r="E338" s="37"/>
      <c r="F338" s="15"/>
      <c r="G338" s="16"/>
      <c r="H338" s="72"/>
      <c r="I338" s="72"/>
      <c r="J338" s="178"/>
      <c r="K338" s="22"/>
      <c r="L338" s="17" t="e">
        <f t="shared" si="5"/>
        <v>#DIV/0!</v>
      </c>
      <c r="M338" s="37"/>
      <c r="N338" s="37"/>
      <c r="O338" s="13"/>
    </row>
    <row r="339" spans="1:15">
      <c r="A339" s="199"/>
      <c r="B339" s="37" t="s">
        <v>15</v>
      </c>
      <c r="C339" s="75">
        <v>40785</v>
      </c>
      <c r="D339" s="76"/>
      <c r="E339" s="37"/>
      <c r="F339" s="15"/>
      <c r="G339" s="16"/>
      <c r="H339" s="72"/>
      <c r="I339" s="72"/>
      <c r="J339" s="178"/>
      <c r="K339" s="22"/>
      <c r="L339" s="17" t="e">
        <f t="shared" si="5"/>
        <v>#DIV/0!</v>
      </c>
      <c r="M339" s="37"/>
      <c r="N339" s="37"/>
      <c r="O339" s="13"/>
    </row>
    <row r="340" spans="1:15">
      <c r="A340" s="199"/>
      <c r="B340" s="37" t="s">
        <v>16</v>
      </c>
      <c r="C340" s="75">
        <v>40786</v>
      </c>
      <c r="D340" s="76"/>
      <c r="E340" s="37"/>
      <c r="F340" s="15"/>
      <c r="G340" s="16"/>
      <c r="H340" s="72"/>
      <c r="I340" s="72"/>
      <c r="J340" s="178"/>
      <c r="K340" s="22"/>
      <c r="L340" s="17" t="e">
        <f t="shared" si="5"/>
        <v>#DIV/0!</v>
      </c>
      <c r="M340" s="37"/>
      <c r="N340" s="37"/>
      <c r="O340" s="13"/>
    </row>
    <row r="341" spans="1:15">
      <c r="A341" s="199"/>
      <c r="B341" s="37" t="s">
        <v>17</v>
      </c>
      <c r="C341" s="75">
        <v>40787</v>
      </c>
      <c r="D341" s="76"/>
      <c r="E341" s="37"/>
      <c r="F341" s="15"/>
      <c r="G341" s="16"/>
      <c r="H341" s="72"/>
      <c r="I341" s="72"/>
      <c r="J341" s="178"/>
      <c r="K341" s="22"/>
      <c r="L341" s="17" t="e">
        <f t="shared" si="5"/>
        <v>#DIV/0!</v>
      </c>
      <c r="M341" s="37"/>
      <c r="N341" s="37"/>
      <c r="O341" s="13"/>
    </row>
    <row r="342" spans="1:15">
      <c r="A342" s="199"/>
      <c r="B342" s="37" t="s">
        <v>11</v>
      </c>
      <c r="C342" s="75">
        <v>40788</v>
      </c>
      <c r="D342" s="76"/>
      <c r="E342" s="37"/>
      <c r="F342" s="15"/>
      <c r="G342" s="16"/>
      <c r="H342" s="72"/>
      <c r="I342" s="72"/>
      <c r="J342" s="178"/>
      <c r="K342" s="22"/>
      <c r="L342" s="17" t="e">
        <f t="shared" si="5"/>
        <v>#DIV/0!</v>
      </c>
      <c r="M342" s="37"/>
      <c r="N342" s="37"/>
      <c r="O342" s="13"/>
    </row>
    <row r="343" spans="1:15">
      <c r="A343" s="199"/>
      <c r="B343" s="19" t="s">
        <v>12</v>
      </c>
      <c r="C343" s="77">
        <v>40789</v>
      </c>
      <c r="D343" s="76"/>
      <c r="E343" s="19"/>
      <c r="F343" s="20"/>
      <c r="G343" s="16"/>
      <c r="H343" s="73"/>
      <c r="I343" s="73"/>
      <c r="J343" s="179"/>
      <c r="K343" s="28"/>
      <c r="L343" s="21" t="e">
        <f t="shared" si="5"/>
        <v>#DIV/0!</v>
      </c>
      <c r="M343" s="19"/>
      <c r="N343" s="19"/>
      <c r="O343" s="14"/>
    </row>
    <row r="344" spans="1:15">
      <c r="A344" s="199"/>
      <c r="B344" s="19" t="s">
        <v>13</v>
      </c>
      <c r="C344" s="77">
        <v>40790</v>
      </c>
      <c r="D344" s="76"/>
      <c r="E344" s="19"/>
      <c r="F344" s="20"/>
      <c r="G344" s="16"/>
      <c r="H344" s="73"/>
      <c r="I344" s="73"/>
      <c r="J344" s="179"/>
      <c r="K344" s="28"/>
      <c r="L344" s="21" t="e">
        <f t="shared" si="5"/>
        <v>#DIV/0!</v>
      </c>
      <c r="M344" s="19"/>
      <c r="N344" s="19"/>
      <c r="O344" s="14"/>
    </row>
    <row r="345" spans="1:15">
      <c r="A345" s="199" t="s">
        <v>69</v>
      </c>
      <c r="B345" s="37" t="s">
        <v>14</v>
      </c>
      <c r="C345" s="75">
        <v>40791</v>
      </c>
      <c r="D345" s="76"/>
      <c r="E345" s="37"/>
      <c r="F345" s="15"/>
      <c r="G345" s="16"/>
      <c r="H345" s="72"/>
      <c r="I345" s="72"/>
      <c r="J345" s="178"/>
      <c r="K345" s="22"/>
      <c r="L345" s="17" t="e">
        <f t="shared" si="5"/>
        <v>#DIV/0!</v>
      </c>
      <c r="M345" s="37"/>
      <c r="N345" s="37"/>
      <c r="O345" s="13"/>
    </row>
    <row r="346" spans="1:15">
      <c r="A346" s="199"/>
      <c r="B346" s="37" t="s">
        <v>15</v>
      </c>
      <c r="C346" s="75">
        <v>40792</v>
      </c>
      <c r="D346" s="76"/>
      <c r="E346" s="37"/>
      <c r="F346" s="15"/>
      <c r="G346" s="16"/>
      <c r="H346" s="72"/>
      <c r="I346" s="72"/>
      <c r="J346" s="178"/>
      <c r="K346" s="22"/>
      <c r="L346" s="17" t="e">
        <f t="shared" si="5"/>
        <v>#DIV/0!</v>
      </c>
      <c r="M346" s="37"/>
      <c r="N346" s="37"/>
      <c r="O346" s="13"/>
    </row>
    <row r="347" spans="1:15">
      <c r="A347" s="199"/>
      <c r="B347" s="37" t="s">
        <v>16</v>
      </c>
      <c r="C347" s="75">
        <v>40793</v>
      </c>
      <c r="D347" s="76"/>
      <c r="E347" s="37"/>
      <c r="F347" s="15"/>
      <c r="G347" s="16"/>
      <c r="H347" s="72"/>
      <c r="I347" s="72"/>
      <c r="J347" s="178"/>
      <c r="K347" s="22"/>
      <c r="L347" s="17" t="e">
        <f t="shared" si="5"/>
        <v>#DIV/0!</v>
      </c>
      <c r="M347" s="37"/>
      <c r="N347" s="37"/>
      <c r="O347" s="13"/>
    </row>
    <row r="348" spans="1:15">
      <c r="A348" s="199"/>
      <c r="B348" s="37" t="s">
        <v>17</v>
      </c>
      <c r="C348" s="75">
        <v>40794</v>
      </c>
      <c r="D348" s="76"/>
      <c r="E348" s="37"/>
      <c r="F348" s="15"/>
      <c r="G348" s="16"/>
      <c r="H348" s="72"/>
      <c r="I348" s="72"/>
      <c r="J348" s="178"/>
      <c r="K348" s="22"/>
      <c r="L348" s="17" t="e">
        <f t="shared" si="5"/>
        <v>#DIV/0!</v>
      </c>
      <c r="M348" s="37"/>
      <c r="N348" s="37"/>
      <c r="O348" s="13"/>
    </row>
    <row r="349" spans="1:15">
      <c r="A349" s="199"/>
      <c r="B349" s="37" t="s">
        <v>11</v>
      </c>
      <c r="C349" s="75">
        <v>40795</v>
      </c>
      <c r="D349" s="76"/>
      <c r="E349" s="37"/>
      <c r="F349" s="15"/>
      <c r="G349" s="16"/>
      <c r="H349" s="72"/>
      <c r="I349" s="72"/>
      <c r="J349" s="178"/>
      <c r="K349" s="22"/>
      <c r="L349" s="17" t="e">
        <f t="shared" si="5"/>
        <v>#DIV/0!</v>
      </c>
      <c r="M349" s="37"/>
      <c r="N349" s="37"/>
      <c r="O349" s="13"/>
    </row>
    <row r="350" spans="1:15">
      <c r="A350" s="199"/>
      <c r="B350" s="19" t="s">
        <v>12</v>
      </c>
      <c r="C350" s="77">
        <v>40796</v>
      </c>
      <c r="D350" s="76"/>
      <c r="E350" s="19"/>
      <c r="F350" s="20"/>
      <c r="G350" s="16"/>
      <c r="H350" s="73"/>
      <c r="I350" s="73"/>
      <c r="J350" s="179"/>
      <c r="K350" s="28"/>
      <c r="L350" s="21" t="e">
        <f t="shared" si="5"/>
        <v>#DIV/0!</v>
      </c>
      <c r="M350" s="19"/>
      <c r="N350" s="19"/>
      <c r="O350" s="14"/>
    </row>
    <row r="351" spans="1:15">
      <c r="A351" s="199"/>
      <c r="B351" s="19" t="s">
        <v>13</v>
      </c>
      <c r="C351" s="77">
        <v>40797</v>
      </c>
      <c r="D351" s="76"/>
      <c r="E351" s="19"/>
      <c r="F351" s="20"/>
      <c r="G351" s="16"/>
      <c r="H351" s="73"/>
      <c r="I351" s="73"/>
      <c r="J351" s="179"/>
      <c r="K351" s="28"/>
      <c r="L351" s="21" t="e">
        <f t="shared" si="5"/>
        <v>#DIV/0!</v>
      </c>
      <c r="M351" s="19"/>
      <c r="N351" s="19"/>
      <c r="O351" s="14"/>
    </row>
    <row r="352" spans="1:15">
      <c r="A352" s="199" t="s">
        <v>70</v>
      </c>
      <c r="B352" s="37" t="s">
        <v>14</v>
      </c>
      <c r="C352" s="75">
        <v>40798</v>
      </c>
      <c r="D352" s="76"/>
      <c r="E352" s="37"/>
      <c r="F352" s="15"/>
      <c r="G352" s="16"/>
      <c r="H352" s="72"/>
      <c r="I352" s="72"/>
      <c r="J352" s="178"/>
      <c r="K352" s="22"/>
      <c r="L352" s="17" t="e">
        <f t="shared" si="5"/>
        <v>#DIV/0!</v>
      </c>
      <c r="M352" s="37"/>
      <c r="N352" s="37"/>
      <c r="O352" s="13"/>
    </row>
    <row r="353" spans="1:15">
      <c r="A353" s="199"/>
      <c r="B353" s="37" t="s">
        <v>15</v>
      </c>
      <c r="C353" s="75">
        <v>40799</v>
      </c>
      <c r="D353" s="76"/>
      <c r="E353" s="37"/>
      <c r="F353" s="15"/>
      <c r="G353" s="16"/>
      <c r="H353" s="72"/>
      <c r="I353" s="72"/>
      <c r="J353" s="178"/>
      <c r="K353" s="22"/>
      <c r="L353" s="17" t="e">
        <f t="shared" si="5"/>
        <v>#DIV/0!</v>
      </c>
      <c r="M353" s="37"/>
      <c r="N353" s="37"/>
      <c r="O353" s="13"/>
    </row>
    <row r="354" spans="1:15">
      <c r="A354" s="199"/>
      <c r="B354" s="37" t="s">
        <v>16</v>
      </c>
      <c r="C354" s="75">
        <v>40800</v>
      </c>
      <c r="D354" s="76"/>
      <c r="E354" s="37"/>
      <c r="F354" s="15"/>
      <c r="G354" s="16"/>
      <c r="H354" s="72"/>
      <c r="I354" s="72"/>
      <c r="J354" s="178"/>
      <c r="K354" s="22"/>
      <c r="L354" s="17" t="e">
        <f t="shared" si="5"/>
        <v>#DIV/0!</v>
      </c>
      <c r="M354" s="37"/>
      <c r="N354" s="37"/>
      <c r="O354" s="13"/>
    </row>
    <row r="355" spans="1:15">
      <c r="A355" s="199"/>
      <c r="B355" s="37" t="s">
        <v>17</v>
      </c>
      <c r="C355" s="75">
        <v>40801</v>
      </c>
      <c r="D355" s="76"/>
      <c r="E355" s="37"/>
      <c r="F355" s="15"/>
      <c r="G355" s="16"/>
      <c r="H355" s="72"/>
      <c r="I355" s="72"/>
      <c r="J355" s="178"/>
      <c r="K355" s="22"/>
      <c r="L355" s="17" t="e">
        <f t="shared" si="5"/>
        <v>#DIV/0!</v>
      </c>
      <c r="M355" s="37"/>
      <c r="N355" s="37"/>
      <c r="O355" s="13"/>
    </row>
    <row r="356" spans="1:15">
      <c r="A356" s="199"/>
      <c r="B356" s="37" t="s">
        <v>11</v>
      </c>
      <c r="C356" s="75">
        <v>40802</v>
      </c>
      <c r="D356" s="76"/>
      <c r="E356" s="37"/>
      <c r="F356" s="15"/>
      <c r="G356" s="16"/>
      <c r="H356" s="72"/>
      <c r="I356" s="72"/>
      <c r="J356" s="178"/>
      <c r="K356" s="22"/>
      <c r="L356" s="17" t="e">
        <f t="shared" si="5"/>
        <v>#DIV/0!</v>
      </c>
      <c r="M356" s="37"/>
      <c r="N356" s="37"/>
      <c r="O356" s="13"/>
    </row>
    <row r="357" spans="1:15">
      <c r="A357" s="199"/>
      <c r="B357" s="19" t="s">
        <v>12</v>
      </c>
      <c r="C357" s="77">
        <v>40803</v>
      </c>
      <c r="D357" s="76"/>
      <c r="E357" s="19"/>
      <c r="F357" s="20"/>
      <c r="G357" s="16"/>
      <c r="H357" s="73"/>
      <c r="I357" s="73"/>
      <c r="J357" s="179"/>
      <c r="K357" s="28"/>
      <c r="L357" s="21" t="e">
        <f t="shared" si="5"/>
        <v>#DIV/0!</v>
      </c>
      <c r="M357" s="19"/>
      <c r="N357" s="19"/>
      <c r="O357" s="14"/>
    </row>
    <row r="358" spans="1:15">
      <c r="A358" s="199"/>
      <c r="B358" s="19" t="s">
        <v>13</v>
      </c>
      <c r="C358" s="77">
        <v>40804</v>
      </c>
      <c r="D358" s="76"/>
      <c r="E358" s="19"/>
      <c r="F358" s="20"/>
      <c r="G358" s="16"/>
      <c r="H358" s="73"/>
      <c r="I358" s="73"/>
      <c r="J358" s="179"/>
      <c r="K358" s="28"/>
      <c r="L358" s="21" t="e">
        <f t="shared" si="5"/>
        <v>#DIV/0!</v>
      </c>
      <c r="M358" s="19"/>
      <c r="N358" s="19"/>
      <c r="O358" s="14"/>
    </row>
    <row r="359" spans="1:15">
      <c r="A359" s="199" t="s">
        <v>71</v>
      </c>
      <c r="B359" s="37" t="s">
        <v>14</v>
      </c>
      <c r="C359" s="75">
        <v>40805</v>
      </c>
      <c r="D359" s="76"/>
      <c r="E359" s="37"/>
      <c r="F359" s="15"/>
      <c r="G359" s="16"/>
      <c r="H359" s="72"/>
      <c r="I359" s="72"/>
      <c r="J359" s="178"/>
      <c r="K359" s="22"/>
      <c r="L359" s="17" t="e">
        <f t="shared" si="5"/>
        <v>#DIV/0!</v>
      </c>
      <c r="M359" s="37"/>
      <c r="N359" s="37"/>
      <c r="O359" s="13"/>
    </row>
    <row r="360" spans="1:15">
      <c r="A360" s="199"/>
      <c r="B360" s="37" t="s">
        <v>15</v>
      </c>
      <c r="C360" s="75">
        <v>40806</v>
      </c>
      <c r="D360" s="76"/>
      <c r="E360" s="37"/>
      <c r="F360" s="15"/>
      <c r="G360" s="16"/>
      <c r="H360" s="72"/>
      <c r="I360" s="72"/>
      <c r="J360" s="178"/>
      <c r="K360" s="22"/>
      <c r="L360" s="17" t="e">
        <f t="shared" si="5"/>
        <v>#DIV/0!</v>
      </c>
      <c r="M360" s="37"/>
      <c r="N360" s="37"/>
      <c r="O360" s="13"/>
    </row>
    <row r="361" spans="1:15">
      <c r="A361" s="199"/>
      <c r="B361" s="37" t="s">
        <v>16</v>
      </c>
      <c r="C361" s="75">
        <v>40807</v>
      </c>
      <c r="D361" s="76"/>
      <c r="E361" s="37"/>
      <c r="F361" s="15"/>
      <c r="G361" s="16"/>
      <c r="H361" s="72"/>
      <c r="I361" s="72"/>
      <c r="J361" s="178"/>
      <c r="K361" s="22"/>
      <c r="L361" s="17" t="e">
        <f t="shared" si="5"/>
        <v>#DIV/0!</v>
      </c>
      <c r="M361" s="37"/>
      <c r="N361" s="37"/>
      <c r="O361" s="13"/>
    </row>
    <row r="362" spans="1:15">
      <c r="A362" s="199"/>
      <c r="B362" s="37" t="s">
        <v>17</v>
      </c>
      <c r="C362" s="75">
        <v>40808</v>
      </c>
      <c r="D362" s="76"/>
      <c r="E362" s="37"/>
      <c r="F362" s="15"/>
      <c r="G362" s="16"/>
      <c r="H362" s="72"/>
      <c r="I362" s="72"/>
      <c r="J362" s="178"/>
      <c r="K362" s="22"/>
      <c r="L362" s="17" t="e">
        <f t="shared" si="5"/>
        <v>#DIV/0!</v>
      </c>
      <c r="M362" s="37"/>
      <c r="N362" s="37"/>
      <c r="O362" s="13"/>
    </row>
    <row r="363" spans="1:15">
      <c r="A363" s="199"/>
      <c r="B363" s="37" t="s">
        <v>11</v>
      </c>
      <c r="C363" s="75">
        <v>40809</v>
      </c>
      <c r="D363" s="76"/>
      <c r="E363" s="37"/>
      <c r="F363" s="15"/>
      <c r="G363" s="16"/>
      <c r="H363" s="72"/>
      <c r="I363" s="72"/>
      <c r="J363" s="178"/>
      <c r="K363" s="22"/>
      <c r="L363" s="17" t="e">
        <f t="shared" si="5"/>
        <v>#DIV/0!</v>
      </c>
      <c r="M363" s="37"/>
      <c r="N363" s="37"/>
      <c r="O363" s="13"/>
    </row>
    <row r="364" spans="1:15">
      <c r="A364" s="199"/>
      <c r="B364" s="19" t="s">
        <v>12</v>
      </c>
      <c r="C364" s="77">
        <v>40810</v>
      </c>
      <c r="D364" s="76"/>
      <c r="E364" s="19"/>
      <c r="F364" s="20"/>
      <c r="G364" s="16"/>
      <c r="H364" s="73"/>
      <c r="I364" s="73"/>
      <c r="J364" s="179"/>
      <c r="K364" s="28"/>
      <c r="L364" s="21" t="e">
        <f t="shared" si="5"/>
        <v>#DIV/0!</v>
      </c>
      <c r="M364" s="19"/>
      <c r="N364" s="19"/>
      <c r="O364" s="14"/>
    </row>
    <row r="365" spans="1:15">
      <c r="A365" s="199"/>
      <c r="B365" s="19" t="s">
        <v>13</v>
      </c>
      <c r="C365" s="77">
        <v>40811</v>
      </c>
      <c r="D365" s="76"/>
      <c r="E365" s="19"/>
      <c r="F365" s="20"/>
      <c r="G365" s="16"/>
      <c r="H365" s="73"/>
      <c r="I365" s="73"/>
      <c r="J365" s="179"/>
      <c r="K365" s="28"/>
      <c r="L365" s="21" t="e">
        <f t="shared" si="5"/>
        <v>#DIV/0!</v>
      </c>
      <c r="M365" s="19"/>
      <c r="N365" s="19"/>
      <c r="O365" s="14"/>
    </row>
    <row r="366" spans="1:15">
      <c r="A366" s="199" t="s">
        <v>72</v>
      </c>
      <c r="B366" s="37" t="s">
        <v>14</v>
      </c>
      <c r="C366" s="75">
        <v>40812</v>
      </c>
      <c r="D366" s="76"/>
      <c r="E366" s="37"/>
      <c r="F366" s="15"/>
      <c r="G366" s="16"/>
      <c r="H366" s="72"/>
      <c r="I366" s="72"/>
      <c r="J366" s="178"/>
      <c r="K366" s="22"/>
      <c r="L366" s="17" t="e">
        <f t="shared" si="5"/>
        <v>#DIV/0!</v>
      </c>
      <c r="M366" s="37"/>
      <c r="N366" s="37"/>
      <c r="O366" s="13"/>
    </row>
    <row r="367" spans="1:15">
      <c r="A367" s="199"/>
      <c r="B367" s="37" t="s">
        <v>15</v>
      </c>
      <c r="C367" s="75">
        <v>40813</v>
      </c>
      <c r="D367" s="76"/>
      <c r="E367" s="37"/>
      <c r="F367" s="15"/>
      <c r="G367" s="16"/>
      <c r="H367" s="72"/>
      <c r="I367" s="72"/>
      <c r="J367" s="178"/>
      <c r="K367" s="22"/>
      <c r="L367" s="17" t="e">
        <f t="shared" si="5"/>
        <v>#DIV/0!</v>
      </c>
      <c r="M367" s="37"/>
      <c r="N367" s="37"/>
      <c r="O367" s="13"/>
    </row>
    <row r="368" spans="1:15">
      <c r="A368" s="199"/>
      <c r="B368" s="37" t="s">
        <v>16</v>
      </c>
      <c r="C368" s="75">
        <v>40814</v>
      </c>
      <c r="D368" s="76"/>
      <c r="E368" s="37"/>
      <c r="F368" s="15"/>
      <c r="G368" s="16"/>
      <c r="H368" s="72"/>
      <c r="I368" s="72"/>
      <c r="J368" s="178"/>
      <c r="K368" s="22"/>
      <c r="L368" s="17" t="e">
        <f t="shared" si="5"/>
        <v>#DIV/0!</v>
      </c>
      <c r="M368" s="37"/>
      <c r="N368" s="37"/>
      <c r="O368" s="13"/>
    </row>
    <row r="369" spans="1:15">
      <c r="A369" s="199"/>
      <c r="B369" s="37" t="s">
        <v>17</v>
      </c>
      <c r="C369" s="75">
        <v>40815</v>
      </c>
      <c r="D369" s="76"/>
      <c r="E369" s="37"/>
      <c r="F369" s="15"/>
      <c r="G369" s="16"/>
      <c r="H369" s="72"/>
      <c r="I369" s="72"/>
      <c r="J369" s="178"/>
      <c r="K369" s="22"/>
      <c r="L369" s="17" t="e">
        <f t="shared" si="5"/>
        <v>#DIV/0!</v>
      </c>
      <c r="M369" s="37"/>
      <c r="N369" s="37"/>
      <c r="O369" s="13"/>
    </row>
    <row r="370" spans="1:15">
      <c r="A370" s="199"/>
      <c r="B370" s="37" t="s">
        <v>11</v>
      </c>
      <c r="C370" s="75">
        <v>40816</v>
      </c>
      <c r="D370" s="76"/>
      <c r="E370" s="37"/>
      <c r="F370" s="15"/>
      <c r="G370" s="16"/>
      <c r="H370" s="72"/>
      <c r="I370" s="72"/>
      <c r="J370" s="178"/>
      <c r="K370" s="22"/>
      <c r="L370" s="17" t="e">
        <f t="shared" si="5"/>
        <v>#DIV/0!</v>
      </c>
      <c r="M370" s="37"/>
      <c r="N370" s="37"/>
      <c r="O370" s="13"/>
    </row>
    <row r="371" spans="1:15">
      <c r="A371" s="199"/>
      <c r="B371" s="19" t="s">
        <v>12</v>
      </c>
      <c r="C371" s="77">
        <v>40817</v>
      </c>
      <c r="D371" s="76"/>
      <c r="E371" s="19"/>
      <c r="F371" s="20"/>
      <c r="G371" s="16"/>
      <c r="H371" s="73"/>
      <c r="I371" s="73"/>
      <c r="J371" s="179"/>
      <c r="K371" s="28"/>
      <c r="L371" s="21" t="e">
        <f t="shared" si="5"/>
        <v>#DIV/0!</v>
      </c>
      <c r="M371" s="19"/>
      <c r="N371" s="19"/>
      <c r="O371" s="14"/>
    </row>
    <row r="372" spans="1:15">
      <c r="A372" s="199"/>
      <c r="B372" s="19" t="s">
        <v>13</v>
      </c>
      <c r="C372" s="77">
        <v>40818</v>
      </c>
      <c r="D372" s="76"/>
      <c r="E372" s="19"/>
      <c r="F372" s="20"/>
      <c r="G372" s="16"/>
      <c r="H372" s="73"/>
      <c r="I372" s="73"/>
      <c r="J372" s="179"/>
      <c r="K372" s="28"/>
      <c r="L372" s="21" t="e">
        <f t="shared" si="5"/>
        <v>#DIV/0!</v>
      </c>
      <c r="M372" s="19"/>
      <c r="N372" s="19"/>
      <c r="O372" s="14"/>
    </row>
    <row r="373" spans="1:15">
      <c r="A373" s="199" t="s">
        <v>73</v>
      </c>
      <c r="B373" s="37" t="s">
        <v>14</v>
      </c>
      <c r="C373" s="75">
        <v>40819</v>
      </c>
      <c r="D373" s="76"/>
      <c r="E373" s="37"/>
      <c r="F373" s="15"/>
      <c r="G373" s="16"/>
      <c r="H373" s="72"/>
      <c r="I373" s="72"/>
      <c r="J373" s="178"/>
      <c r="K373" s="22"/>
      <c r="L373" s="17" t="e">
        <f t="shared" si="5"/>
        <v>#DIV/0!</v>
      </c>
      <c r="M373" s="37"/>
      <c r="N373" s="37"/>
      <c r="O373" s="13"/>
    </row>
    <row r="374" spans="1:15">
      <c r="A374" s="199"/>
      <c r="B374" s="37" t="s">
        <v>15</v>
      </c>
      <c r="C374" s="75">
        <v>40820</v>
      </c>
      <c r="D374" s="76"/>
      <c r="E374" s="37"/>
      <c r="F374" s="15"/>
      <c r="G374" s="16"/>
      <c r="H374" s="72"/>
      <c r="I374" s="72"/>
      <c r="J374" s="178"/>
      <c r="K374" s="22"/>
      <c r="L374" s="17" t="e">
        <f t="shared" si="5"/>
        <v>#DIV/0!</v>
      </c>
      <c r="M374" s="37"/>
      <c r="N374" s="37"/>
      <c r="O374" s="13"/>
    </row>
    <row r="375" spans="1:15">
      <c r="A375" s="199"/>
      <c r="B375" s="37" t="s">
        <v>16</v>
      </c>
      <c r="C375" s="75">
        <v>40821</v>
      </c>
      <c r="D375" s="76"/>
      <c r="E375" s="37"/>
      <c r="F375" s="15"/>
      <c r="G375" s="16"/>
      <c r="H375" s="72"/>
      <c r="I375" s="72"/>
      <c r="J375" s="178"/>
      <c r="K375" s="22"/>
      <c r="L375" s="17" t="e">
        <f t="shared" si="5"/>
        <v>#DIV/0!</v>
      </c>
      <c r="M375" s="37"/>
      <c r="N375" s="37"/>
      <c r="O375" s="13"/>
    </row>
    <row r="376" spans="1:15">
      <c r="A376" s="199"/>
      <c r="B376" s="37" t="s">
        <v>17</v>
      </c>
      <c r="C376" s="75">
        <v>40822</v>
      </c>
      <c r="D376" s="76"/>
      <c r="E376" s="37"/>
      <c r="F376" s="15"/>
      <c r="G376" s="16"/>
      <c r="H376" s="72"/>
      <c r="I376" s="72"/>
      <c r="J376" s="178"/>
      <c r="K376" s="22"/>
      <c r="L376" s="17" t="e">
        <f t="shared" si="5"/>
        <v>#DIV/0!</v>
      </c>
      <c r="M376" s="37"/>
      <c r="N376" s="37"/>
      <c r="O376" s="13"/>
    </row>
    <row r="377" spans="1:15">
      <c r="A377" s="199"/>
      <c r="B377" s="37" t="s">
        <v>11</v>
      </c>
      <c r="C377" s="75">
        <v>40823</v>
      </c>
      <c r="D377" s="76"/>
      <c r="E377" s="37"/>
      <c r="F377" s="15"/>
      <c r="G377" s="16"/>
      <c r="H377" s="72"/>
      <c r="I377" s="72"/>
      <c r="J377" s="178"/>
      <c r="K377" s="22"/>
      <c r="L377" s="17" t="e">
        <f t="shared" si="5"/>
        <v>#DIV/0!</v>
      </c>
      <c r="M377" s="37"/>
      <c r="N377" s="37"/>
      <c r="O377" s="13"/>
    </row>
    <row r="378" spans="1:15">
      <c r="A378" s="199"/>
      <c r="B378" s="19" t="s">
        <v>12</v>
      </c>
      <c r="C378" s="77">
        <v>40824</v>
      </c>
      <c r="D378" s="76"/>
      <c r="E378" s="19"/>
      <c r="F378" s="20"/>
      <c r="G378" s="16"/>
      <c r="H378" s="73"/>
      <c r="I378" s="73"/>
      <c r="J378" s="179"/>
      <c r="K378" s="28"/>
      <c r="L378" s="21" t="e">
        <f t="shared" si="5"/>
        <v>#DIV/0!</v>
      </c>
      <c r="M378" s="19"/>
      <c r="N378" s="19"/>
      <c r="O378" s="14"/>
    </row>
    <row r="379" spans="1:15">
      <c r="A379" s="199"/>
      <c r="B379" s="19" t="s">
        <v>13</v>
      </c>
      <c r="C379" s="77">
        <v>40825</v>
      </c>
      <c r="D379" s="76"/>
      <c r="E379" s="19"/>
      <c r="F379" s="20"/>
      <c r="G379" s="16"/>
      <c r="H379" s="73"/>
      <c r="I379" s="73"/>
      <c r="J379" s="179"/>
      <c r="K379" s="28"/>
      <c r="L379" s="21" t="e">
        <f t="shared" si="5"/>
        <v>#DIV/0!</v>
      </c>
      <c r="M379" s="19"/>
      <c r="N379" s="19"/>
      <c r="O379" s="14"/>
    </row>
    <row r="380" spans="1:15">
      <c r="A380" s="199" t="s">
        <v>74</v>
      </c>
      <c r="B380" s="37" t="s">
        <v>14</v>
      </c>
      <c r="C380" s="75">
        <v>40826</v>
      </c>
      <c r="D380" s="76"/>
      <c r="E380" s="37"/>
      <c r="F380" s="15"/>
      <c r="G380" s="16"/>
      <c r="H380" s="72"/>
      <c r="I380" s="72"/>
      <c r="J380" s="178"/>
      <c r="K380" s="22"/>
      <c r="L380" s="17" t="e">
        <f t="shared" si="5"/>
        <v>#DIV/0!</v>
      </c>
      <c r="M380" s="37"/>
      <c r="N380" s="37"/>
      <c r="O380" s="13"/>
    </row>
    <row r="381" spans="1:15">
      <c r="A381" s="199"/>
      <c r="B381" s="37" t="s">
        <v>15</v>
      </c>
      <c r="C381" s="75">
        <v>40827</v>
      </c>
      <c r="D381" s="76"/>
      <c r="E381" s="37"/>
      <c r="F381" s="15"/>
      <c r="G381" s="16"/>
      <c r="H381" s="72"/>
      <c r="I381" s="72"/>
      <c r="J381" s="178"/>
      <c r="K381" s="22"/>
      <c r="L381" s="17" t="e">
        <f t="shared" si="5"/>
        <v>#DIV/0!</v>
      </c>
      <c r="M381" s="37"/>
      <c r="N381" s="37"/>
      <c r="O381" s="13"/>
    </row>
    <row r="382" spans="1:15">
      <c r="A382" s="199"/>
      <c r="B382" s="37" t="s">
        <v>16</v>
      </c>
      <c r="C382" s="75">
        <v>40828</v>
      </c>
      <c r="D382" s="76"/>
      <c r="E382" s="37"/>
      <c r="F382" s="15"/>
      <c r="G382" s="16"/>
      <c r="H382" s="72"/>
      <c r="I382" s="72"/>
      <c r="J382" s="178"/>
      <c r="K382" s="22"/>
      <c r="L382" s="17" t="e">
        <f t="shared" si="5"/>
        <v>#DIV/0!</v>
      </c>
      <c r="M382" s="37"/>
      <c r="N382" s="37"/>
      <c r="O382" s="13"/>
    </row>
    <row r="383" spans="1:15">
      <c r="A383" s="199"/>
      <c r="B383" s="37" t="s">
        <v>17</v>
      </c>
      <c r="C383" s="75">
        <v>40829</v>
      </c>
      <c r="D383" s="76"/>
      <c r="E383" s="37"/>
      <c r="F383" s="15"/>
      <c r="G383" s="16"/>
      <c r="H383" s="72"/>
      <c r="I383" s="72"/>
      <c r="J383" s="178"/>
      <c r="K383" s="22"/>
      <c r="L383" s="17" t="e">
        <f t="shared" si="5"/>
        <v>#DIV/0!</v>
      </c>
      <c r="M383" s="37"/>
      <c r="N383" s="37"/>
      <c r="O383" s="13"/>
    </row>
    <row r="384" spans="1:15">
      <c r="A384" s="199"/>
      <c r="B384" s="37" t="s">
        <v>11</v>
      </c>
      <c r="C384" s="75">
        <v>40830</v>
      </c>
      <c r="D384" s="76"/>
      <c r="E384" s="37"/>
      <c r="F384" s="15"/>
      <c r="G384" s="16"/>
      <c r="H384" s="72"/>
      <c r="I384" s="72"/>
      <c r="J384" s="178"/>
      <c r="K384" s="22"/>
      <c r="L384" s="17" t="e">
        <f t="shared" si="5"/>
        <v>#DIV/0!</v>
      </c>
      <c r="M384" s="37"/>
      <c r="N384" s="37"/>
      <c r="O384" s="13"/>
    </row>
    <row r="385" spans="1:15">
      <c r="A385" s="199"/>
      <c r="B385" s="19" t="s">
        <v>12</v>
      </c>
      <c r="C385" s="77">
        <v>40831</v>
      </c>
      <c r="D385" s="76"/>
      <c r="E385" s="19"/>
      <c r="F385" s="20"/>
      <c r="G385" s="16"/>
      <c r="H385" s="73"/>
      <c r="I385" s="73"/>
      <c r="J385" s="179"/>
      <c r="K385" s="28"/>
      <c r="L385" s="21" t="e">
        <f t="shared" si="5"/>
        <v>#DIV/0!</v>
      </c>
      <c r="M385" s="19"/>
      <c r="N385" s="19"/>
      <c r="O385" s="14"/>
    </row>
    <row r="386" spans="1:15">
      <c r="A386" s="199"/>
      <c r="B386" s="19" t="s">
        <v>13</v>
      </c>
      <c r="C386" s="77">
        <v>40832</v>
      </c>
      <c r="D386" s="76"/>
      <c r="E386" s="19"/>
      <c r="F386" s="20"/>
      <c r="G386" s="16"/>
      <c r="H386" s="73"/>
      <c r="I386" s="73"/>
      <c r="J386" s="179"/>
      <c r="K386" s="28"/>
      <c r="L386" s="21" t="e">
        <f t="shared" si="5"/>
        <v>#DIV/0!</v>
      </c>
      <c r="M386" s="19"/>
      <c r="N386" s="19"/>
      <c r="O386" s="14"/>
    </row>
    <row r="387" spans="1:15">
      <c r="A387" s="199" t="s">
        <v>75</v>
      </c>
      <c r="B387" s="37" t="s">
        <v>14</v>
      </c>
      <c r="C387" s="75">
        <v>40833</v>
      </c>
      <c r="D387" s="76"/>
      <c r="E387" s="37"/>
      <c r="F387" s="15"/>
      <c r="G387" s="16"/>
      <c r="H387" s="72"/>
      <c r="I387" s="72"/>
      <c r="J387" s="178"/>
      <c r="K387" s="22"/>
      <c r="L387" s="17" t="e">
        <f t="shared" si="5"/>
        <v>#DIV/0!</v>
      </c>
      <c r="M387" s="37"/>
      <c r="N387" s="37"/>
      <c r="O387" s="13"/>
    </row>
    <row r="388" spans="1:15">
      <c r="A388" s="199"/>
      <c r="B388" s="37" t="s">
        <v>15</v>
      </c>
      <c r="C388" s="75">
        <v>40834</v>
      </c>
      <c r="D388" s="76"/>
      <c r="E388" s="37"/>
      <c r="F388" s="15"/>
      <c r="G388" s="16"/>
      <c r="H388" s="72"/>
      <c r="I388" s="72"/>
      <c r="J388" s="178"/>
      <c r="K388" s="22"/>
      <c r="L388" s="17" t="e">
        <f t="shared" si="5"/>
        <v>#DIV/0!</v>
      </c>
      <c r="M388" s="37"/>
      <c r="N388" s="37"/>
      <c r="O388" s="13"/>
    </row>
    <row r="389" spans="1:15">
      <c r="A389" s="199"/>
      <c r="B389" s="37" t="s">
        <v>16</v>
      </c>
      <c r="C389" s="75">
        <v>40835</v>
      </c>
      <c r="D389" s="76"/>
      <c r="E389" s="37"/>
      <c r="F389" s="15"/>
      <c r="G389" s="16"/>
      <c r="H389" s="72"/>
      <c r="I389" s="72"/>
      <c r="J389" s="178"/>
      <c r="K389" s="22"/>
      <c r="L389" s="17" t="e">
        <f t="shared" si="5"/>
        <v>#DIV/0!</v>
      </c>
      <c r="M389" s="37"/>
      <c r="N389" s="37"/>
      <c r="O389" s="13"/>
    </row>
    <row r="390" spans="1:15">
      <c r="A390" s="199"/>
      <c r="B390" s="37" t="s">
        <v>17</v>
      </c>
      <c r="C390" s="75">
        <v>40836</v>
      </c>
      <c r="D390" s="76"/>
      <c r="E390" s="37"/>
      <c r="F390" s="15"/>
      <c r="G390" s="16"/>
      <c r="H390" s="72"/>
      <c r="I390" s="72"/>
      <c r="J390" s="178"/>
      <c r="K390" s="22"/>
      <c r="L390" s="17" t="e">
        <f t="shared" si="5"/>
        <v>#DIV/0!</v>
      </c>
      <c r="M390" s="37"/>
      <c r="N390" s="37"/>
      <c r="O390" s="13"/>
    </row>
    <row r="391" spans="1:15">
      <c r="A391" s="199"/>
      <c r="B391" s="37" t="s">
        <v>11</v>
      </c>
      <c r="C391" s="75">
        <v>40837</v>
      </c>
      <c r="D391" s="76"/>
      <c r="E391" s="37"/>
      <c r="F391" s="15"/>
      <c r="G391" s="16"/>
      <c r="H391" s="72"/>
      <c r="I391" s="72"/>
      <c r="J391" s="178"/>
      <c r="K391" s="22"/>
      <c r="L391" s="17" t="e">
        <f t="shared" ref="L391:L454" si="6">J391/K391/24</f>
        <v>#DIV/0!</v>
      </c>
      <c r="M391" s="37"/>
      <c r="N391" s="37"/>
      <c r="O391" s="13"/>
    </row>
    <row r="392" spans="1:15">
      <c r="A392" s="199"/>
      <c r="B392" s="19" t="s">
        <v>12</v>
      </c>
      <c r="C392" s="77">
        <v>40838</v>
      </c>
      <c r="D392" s="76"/>
      <c r="E392" s="19"/>
      <c r="F392" s="20"/>
      <c r="G392" s="16"/>
      <c r="H392" s="73"/>
      <c r="I392" s="73"/>
      <c r="J392" s="179"/>
      <c r="K392" s="28"/>
      <c r="L392" s="21" t="e">
        <f t="shared" si="6"/>
        <v>#DIV/0!</v>
      </c>
      <c r="M392" s="19"/>
      <c r="N392" s="19"/>
      <c r="O392" s="14"/>
    </row>
    <row r="393" spans="1:15">
      <c r="A393" s="199"/>
      <c r="B393" s="19" t="s">
        <v>13</v>
      </c>
      <c r="C393" s="77">
        <v>40839</v>
      </c>
      <c r="D393" s="76"/>
      <c r="E393" s="19"/>
      <c r="F393" s="20"/>
      <c r="G393" s="16"/>
      <c r="H393" s="73"/>
      <c r="I393" s="73"/>
      <c r="J393" s="179"/>
      <c r="K393" s="28"/>
      <c r="L393" s="21" t="e">
        <f t="shared" si="6"/>
        <v>#DIV/0!</v>
      </c>
      <c r="M393" s="19"/>
      <c r="N393" s="19"/>
      <c r="O393" s="14"/>
    </row>
    <row r="394" spans="1:15">
      <c r="A394" s="199" t="s">
        <v>76</v>
      </c>
      <c r="B394" s="37" t="s">
        <v>14</v>
      </c>
      <c r="C394" s="75">
        <v>40840</v>
      </c>
      <c r="D394" s="76"/>
      <c r="E394" s="37"/>
      <c r="F394" s="15"/>
      <c r="G394" s="16"/>
      <c r="H394" s="72"/>
      <c r="I394" s="72"/>
      <c r="J394" s="178"/>
      <c r="K394" s="22"/>
      <c r="L394" s="17" t="e">
        <f t="shared" si="6"/>
        <v>#DIV/0!</v>
      </c>
      <c r="M394" s="37"/>
      <c r="N394" s="37"/>
      <c r="O394" s="13"/>
    </row>
    <row r="395" spans="1:15">
      <c r="A395" s="199"/>
      <c r="B395" s="37" t="s">
        <v>15</v>
      </c>
      <c r="C395" s="75">
        <v>40841</v>
      </c>
      <c r="D395" s="76"/>
      <c r="E395" s="37"/>
      <c r="F395" s="15"/>
      <c r="G395" s="16"/>
      <c r="H395" s="72"/>
      <c r="I395" s="72"/>
      <c r="J395" s="178"/>
      <c r="K395" s="22"/>
      <c r="L395" s="17" t="e">
        <f t="shared" si="6"/>
        <v>#DIV/0!</v>
      </c>
      <c r="M395" s="37"/>
      <c r="N395" s="37"/>
      <c r="O395" s="13"/>
    </row>
    <row r="396" spans="1:15">
      <c r="A396" s="199"/>
      <c r="B396" s="37" t="s">
        <v>16</v>
      </c>
      <c r="C396" s="75">
        <v>40842</v>
      </c>
      <c r="D396" s="76"/>
      <c r="E396" s="37"/>
      <c r="F396" s="15"/>
      <c r="G396" s="16"/>
      <c r="H396" s="72"/>
      <c r="I396" s="72"/>
      <c r="J396" s="178"/>
      <c r="K396" s="22"/>
      <c r="L396" s="17" t="e">
        <f t="shared" si="6"/>
        <v>#DIV/0!</v>
      </c>
      <c r="M396" s="37"/>
      <c r="N396" s="37"/>
      <c r="O396" s="13"/>
    </row>
    <row r="397" spans="1:15">
      <c r="A397" s="199"/>
      <c r="B397" s="37" t="s">
        <v>17</v>
      </c>
      <c r="C397" s="75">
        <v>40843</v>
      </c>
      <c r="D397" s="76"/>
      <c r="E397" s="37"/>
      <c r="F397" s="15"/>
      <c r="G397" s="16"/>
      <c r="H397" s="72"/>
      <c r="I397" s="72"/>
      <c r="J397" s="178"/>
      <c r="K397" s="22"/>
      <c r="L397" s="17" t="e">
        <f t="shared" si="6"/>
        <v>#DIV/0!</v>
      </c>
      <c r="M397" s="37"/>
      <c r="N397" s="37"/>
      <c r="O397" s="13"/>
    </row>
    <row r="398" spans="1:15">
      <c r="A398" s="199"/>
      <c r="B398" s="37" t="s">
        <v>11</v>
      </c>
      <c r="C398" s="75">
        <v>40844</v>
      </c>
      <c r="D398" s="76"/>
      <c r="E398" s="37"/>
      <c r="F398" s="15"/>
      <c r="G398" s="16"/>
      <c r="H398" s="72"/>
      <c r="I398" s="72"/>
      <c r="J398" s="178"/>
      <c r="K398" s="22"/>
      <c r="L398" s="17" t="e">
        <f t="shared" si="6"/>
        <v>#DIV/0!</v>
      </c>
      <c r="M398" s="37"/>
      <c r="N398" s="37"/>
      <c r="O398" s="13"/>
    </row>
    <row r="399" spans="1:15">
      <c r="A399" s="199"/>
      <c r="B399" s="19" t="s">
        <v>12</v>
      </c>
      <c r="C399" s="77">
        <v>40845</v>
      </c>
      <c r="D399" s="76"/>
      <c r="E399" s="19"/>
      <c r="F399" s="20"/>
      <c r="G399" s="16"/>
      <c r="H399" s="73"/>
      <c r="I399" s="73"/>
      <c r="J399" s="179"/>
      <c r="K399" s="28"/>
      <c r="L399" s="21" t="e">
        <f t="shared" si="6"/>
        <v>#DIV/0!</v>
      </c>
      <c r="M399" s="19"/>
      <c r="N399" s="19"/>
      <c r="O399" s="14"/>
    </row>
    <row r="400" spans="1:15">
      <c r="A400" s="199"/>
      <c r="B400" s="19" t="s">
        <v>13</v>
      </c>
      <c r="C400" s="77">
        <v>40846</v>
      </c>
      <c r="D400" s="76"/>
      <c r="E400" s="19"/>
      <c r="F400" s="20"/>
      <c r="G400" s="16"/>
      <c r="H400" s="73"/>
      <c r="I400" s="73"/>
      <c r="J400" s="179"/>
      <c r="K400" s="28"/>
      <c r="L400" s="21" t="e">
        <f t="shared" si="6"/>
        <v>#DIV/0!</v>
      </c>
      <c r="M400" s="19"/>
      <c r="N400" s="19"/>
      <c r="O400" s="14"/>
    </row>
    <row r="401" spans="1:15">
      <c r="A401" s="199" t="s">
        <v>77</v>
      </c>
      <c r="B401" s="37" t="s">
        <v>14</v>
      </c>
      <c r="C401" s="75">
        <v>40847</v>
      </c>
      <c r="D401" s="76"/>
      <c r="E401" s="37"/>
      <c r="F401" s="15"/>
      <c r="G401" s="16"/>
      <c r="H401" s="72"/>
      <c r="I401" s="72"/>
      <c r="J401" s="178"/>
      <c r="K401" s="22"/>
      <c r="L401" s="17" t="e">
        <f t="shared" si="6"/>
        <v>#DIV/0!</v>
      </c>
      <c r="M401" s="37"/>
      <c r="N401" s="37"/>
      <c r="O401" s="13"/>
    </row>
    <row r="402" spans="1:15">
      <c r="A402" s="199"/>
      <c r="B402" s="37" t="s">
        <v>15</v>
      </c>
      <c r="C402" s="75">
        <v>40848</v>
      </c>
      <c r="D402" s="76"/>
      <c r="E402" s="37"/>
      <c r="F402" s="15"/>
      <c r="G402" s="16"/>
      <c r="H402" s="72"/>
      <c r="I402" s="72"/>
      <c r="J402" s="178"/>
      <c r="K402" s="22"/>
      <c r="L402" s="17" t="e">
        <f t="shared" si="6"/>
        <v>#DIV/0!</v>
      </c>
      <c r="M402" s="37"/>
      <c r="N402" s="37"/>
      <c r="O402" s="13"/>
    </row>
    <row r="403" spans="1:15">
      <c r="A403" s="199"/>
      <c r="B403" s="37" t="s">
        <v>16</v>
      </c>
      <c r="C403" s="75">
        <v>40849</v>
      </c>
      <c r="D403" s="76"/>
      <c r="E403" s="37"/>
      <c r="F403" s="15"/>
      <c r="G403" s="16"/>
      <c r="H403" s="72"/>
      <c r="I403" s="72"/>
      <c r="J403" s="178"/>
      <c r="K403" s="22"/>
      <c r="L403" s="17" t="e">
        <f t="shared" si="6"/>
        <v>#DIV/0!</v>
      </c>
      <c r="M403" s="37"/>
      <c r="N403" s="37"/>
      <c r="O403" s="13"/>
    </row>
    <row r="404" spans="1:15">
      <c r="A404" s="199"/>
      <c r="B404" s="37" t="s">
        <v>17</v>
      </c>
      <c r="C404" s="75">
        <v>40850</v>
      </c>
      <c r="D404" s="76"/>
      <c r="E404" s="37"/>
      <c r="F404" s="15"/>
      <c r="G404" s="16"/>
      <c r="H404" s="72"/>
      <c r="I404" s="72"/>
      <c r="J404" s="178"/>
      <c r="K404" s="22"/>
      <c r="L404" s="17" t="e">
        <f t="shared" si="6"/>
        <v>#DIV/0!</v>
      </c>
      <c r="M404" s="37"/>
      <c r="N404" s="37"/>
      <c r="O404" s="13"/>
    </row>
    <row r="405" spans="1:15">
      <c r="A405" s="199"/>
      <c r="B405" s="37" t="s">
        <v>11</v>
      </c>
      <c r="C405" s="75">
        <v>40851</v>
      </c>
      <c r="D405" s="76"/>
      <c r="E405" s="37"/>
      <c r="F405" s="15"/>
      <c r="G405" s="16"/>
      <c r="H405" s="72"/>
      <c r="I405" s="72"/>
      <c r="J405" s="178"/>
      <c r="K405" s="22"/>
      <c r="L405" s="17" t="e">
        <f t="shared" si="6"/>
        <v>#DIV/0!</v>
      </c>
      <c r="M405" s="37"/>
      <c r="N405" s="37"/>
      <c r="O405" s="13"/>
    </row>
    <row r="406" spans="1:15">
      <c r="A406" s="199"/>
      <c r="B406" s="19" t="s">
        <v>12</v>
      </c>
      <c r="C406" s="77">
        <v>40852</v>
      </c>
      <c r="D406" s="76"/>
      <c r="E406" s="19"/>
      <c r="F406" s="20"/>
      <c r="G406" s="16"/>
      <c r="H406" s="73"/>
      <c r="I406" s="73"/>
      <c r="J406" s="179"/>
      <c r="K406" s="28"/>
      <c r="L406" s="21" t="e">
        <f t="shared" si="6"/>
        <v>#DIV/0!</v>
      </c>
      <c r="M406" s="19"/>
      <c r="N406" s="19"/>
      <c r="O406" s="14"/>
    </row>
    <row r="407" spans="1:15">
      <c r="A407" s="199"/>
      <c r="B407" s="19" t="s">
        <v>13</v>
      </c>
      <c r="C407" s="77">
        <v>40853</v>
      </c>
      <c r="D407" s="76"/>
      <c r="E407" s="19"/>
      <c r="F407" s="20"/>
      <c r="G407" s="16"/>
      <c r="H407" s="73"/>
      <c r="I407" s="73"/>
      <c r="J407" s="179"/>
      <c r="K407" s="28"/>
      <c r="L407" s="21" t="e">
        <f t="shared" si="6"/>
        <v>#DIV/0!</v>
      </c>
      <c r="M407" s="19"/>
      <c r="N407" s="19"/>
      <c r="O407" s="14"/>
    </row>
    <row r="408" spans="1:15">
      <c r="A408" s="199" t="s">
        <v>78</v>
      </c>
      <c r="B408" s="37" t="s">
        <v>14</v>
      </c>
      <c r="C408" s="75">
        <v>40854</v>
      </c>
      <c r="D408" s="76"/>
      <c r="E408" s="37"/>
      <c r="F408" s="15"/>
      <c r="G408" s="16"/>
      <c r="H408" s="72"/>
      <c r="I408" s="72"/>
      <c r="J408" s="178"/>
      <c r="K408" s="22"/>
      <c r="L408" s="17" t="e">
        <f t="shared" si="6"/>
        <v>#DIV/0!</v>
      </c>
      <c r="M408" s="37"/>
      <c r="N408" s="37"/>
      <c r="O408" s="13"/>
    </row>
    <row r="409" spans="1:15">
      <c r="A409" s="199"/>
      <c r="B409" s="37" t="s">
        <v>15</v>
      </c>
      <c r="C409" s="75">
        <v>40855</v>
      </c>
      <c r="D409" s="76"/>
      <c r="E409" s="37"/>
      <c r="F409" s="15"/>
      <c r="G409" s="16"/>
      <c r="H409" s="72"/>
      <c r="I409" s="72"/>
      <c r="J409" s="178"/>
      <c r="K409" s="22"/>
      <c r="L409" s="17" t="e">
        <f t="shared" si="6"/>
        <v>#DIV/0!</v>
      </c>
      <c r="M409" s="37"/>
      <c r="N409" s="37"/>
      <c r="O409" s="13"/>
    </row>
    <row r="410" spans="1:15">
      <c r="A410" s="199"/>
      <c r="B410" s="37" t="s">
        <v>16</v>
      </c>
      <c r="C410" s="75">
        <v>40856</v>
      </c>
      <c r="D410" s="76"/>
      <c r="E410" s="37"/>
      <c r="F410" s="15"/>
      <c r="G410" s="16"/>
      <c r="H410" s="72"/>
      <c r="I410" s="72"/>
      <c r="J410" s="178"/>
      <c r="K410" s="22"/>
      <c r="L410" s="17" t="e">
        <f t="shared" si="6"/>
        <v>#DIV/0!</v>
      </c>
      <c r="M410" s="37"/>
      <c r="N410" s="37"/>
      <c r="O410" s="13"/>
    </row>
    <row r="411" spans="1:15">
      <c r="A411" s="199"/>
      <c r="B411" s="37" t="s">
        <v>17</v>
      </c>
      <c r="C411" s="75">
        <v>40857</v>
      </c>
      <c r="D411" s="76"/>
      <c r="E411" s="37"/>
      <c r="F411" s="15"/>
      <c r="G411" s="16"/>
      <c r="H411" s="72"/>
      <c r="I411" s="72"/>
      <c r="J411" s="178"/>
      <c r="K411" s="22"/>
      <c r="L411" s="17" t="e">
        <f t="shared" si="6"/>
        <v>#DIV/0!</v>
      </c>
      <c r="M411" s="37"/>
      <c r="N411" s="37"/>
      <c r="O411" s="13"/>
    </row>
    <row r="412" spans="1:15">
      <c r="A412" s="199"/>
      <c r="B412" s="37" t="s">
        <v>11</v>
      </c>
      <c r="C412" s="75">
        <v>40858</v>
      </c>
      <c r="D412" s="76"/>
      <c r="E412" s="37"/>
      <c r="F412" s="15"/>
      <c r="G412" s="16"/>
      <c r="H412" s="72"/>
      <c r="I412" s="72"/>
      <c r="J412" s="178"/>
      <c r="K412" s="22"/>
      <c r="L412" s="17" t="e">
        <f t="shared" si="6"/>
        <v>#DIV/0!</v>
      </c>
      <c r="M412" s="37"/>
      <c r="N412" s="37"/>
      <c r="O412" s="13"/>
    </row>
    <row r="413" spans="1:15">
      <c r="A413" s="199"/>
      <c r="B413" s="19" t="s">
        <v>12</v>
      </c>
      <c r="C413" s="77">
        <v>40859</v>
      </c>
      <c r="D413" s="76"/>
      <c r="E413" s="19"/>
      <c r="F413" s="20"/>
      <c r="G413" s="16"/>
      <c r="H413" s="73"/>
      <c r="I413" s="73"/>
      <c r="J413" s="179"/>
      <c r="K413" s="28"/>
      <c r="L413" s="21" t="e">
        <f t="shared" si="6"/>
        <v>#DIV/0!</v>
      </c>
      <c r="M413" s="19"/>
      <c r="N413" s="19"/>
      <c r="O413" s="14"/>
    </row>
    <row r="414" spans="1:15">
      <c r="A414" s="199"/>
      <c r="B414" s="19" t="s">
        <v>13</v>
      </c>
      <c r="C414" s="77">
        <v>40860</v>
      </c>
      <c r="D414" s="76"/>
      <c r="E414" s="19"/>
      <c r="F414" s="20"/>
      <c r="G414" s="16"/>
      <c r="H414" s="73"/>
      <c r="I414" s="73"/>
      <c r="J414" s="179"/>
      <c r="K414" s="28"/>
      <c r="L414" s="21" t="e">
        <f t="shared" si="6"/>
        <v>#DIV/0!</v>
      </c>
      <c r="M414" s="19"/>
      <c r="N414" s="19"/>
      <c r="O414" s="14"/>
    </row>
    <row r="415" spans="1:15">
      <c r="A415" s="199" t="s">
        <v>79</v>
      </c>
      <c r="B415" s="37" t="s">
        <v>14</v>
      </c>
      <c r="C415" s="75">
        <v>40861</v>
      </c>
      <c r="D415" s="76"/>
      <c r="E415" s="37"/>
      <c r="F415" s="15"/>
      <c r="G415" s="16"/>
      <c r="H415" s="72"/>
      <c r="I415" s="72"/>
      <c r="J415" s="178"/>
      <c r="K415" s="22"/>
      <c r="L415" s="17" t="e">
        <f t="shared" si="6"/>
        <v>#DIV/0!</v>
      </c>
      <c r="M415" s="37"/>
      <c r="N415" s="37"/>
      <c r="O415" s="13"/>
    </row>
    <row r="416" spans="1:15">
      <c r="A416" s="199"/>
      <c r="B416" s="37" t="s">
        <v>15</v>
      </c>
      <c r="C416" s="75">
        <v>40862</v>
      </c>
      <c r="D416" s="76"/>
      <c r="E416" s="37"/>
      <c r="F416" s="15"/>
      <c r="G416" s="16"/>
      <c r="H416" s="72"/>
      <c r="I416" s="72"/>
      <c r="J416" s="178"/>
      <c r="K416" s="22"/>
      <c r="L416" s="17" t="e">
        <f t="shared" si="6"/>
        <v>#DIV/0!</v>
      </c>
      <c r="M416" s="37"/>
      <c r="N416" s="37"/>
      <c r="O416" s="13"/>
    </row>
    <row r="417" spans="1:15">
      <c r="A417" s="199"/>
      <c r="B417" s="37" t="s">
        <v>16</v>
      </c>
      <c r="C417" s="75">
        <v>40863</v>
      </c>
      <c r="D417" s="76"/>
      <c r="E417" s="37"/>
      <c r="F417" s="15"/>
      <c r="G417" s="16"/>
      <c r="H417" s="72"/>
      <c r="I417" s="72"/>
      <c r="J417" s="178"/>
      <c r="K417" s="22"/>
      <c r="L417" s="17" t="e">
        <f t="shared" si="6"/>
        <v>#DIV/0!</v>
      </c>
      <c r="M417" s="37"/>
      <c r="N417" s="37"/>
      <c r="O417" s="13"/>
    </row>
    <row r="418" spans="1:15">
      <c r="A418" s="199"/>
      <c r="B418" s="37" t="s">
        <v>17</v>
      </c>
      <c r="C418" s="75">
        <v>40864</v>
      </c>
      <c r="D418" s="76"/>
      <c r="E418" s="37"/>
      <c r="F418" s="15"/>
      <c r="G418" s="16"/>
      <c r="H418" s="72"/>
      <c r="I418" s="72"/>
      <c r="J418" s="178"/>
      <c r="K418" s="22"/>
      <c r="L418" s="17" t="e">
        <f t="shared" si="6"/>
        <v>#DIV/0!</v>
      </c>
      <c r="M418" s="37"/>
      <c r="N418" s="37"/>
      <c r="O418" s="13"/>
    </row>
    <row r="419" spans="1:15">
      <c r="A419" s="199"/>
      <c r="B419" s="37" t="s">
        <v>11</v>
      </c>
      <c r="C419" s="75">
        <v>40865</v>
      </c>
      <c r="D419" s="76"/>
      <c r="E419" s="37"/>
      <c r="F419" s="15"/>
      <c r="G419" s="16"/>
      <c r="H419" s="72"/>
      <c r="I419" s="72"/>
      <c r="J419" s="178"/>
      <c r="K419" s="22"/>
      <c r="L419" s="17" t="e">
        <f t="shared" si="6"/>
        <v>#DIV/0!</v>
      </c>
      <c r="M419" s="37"/>
      <c r="N419" s="37"/>
      <c r="O419" s="13"/>
    </row>
    <row r="420" spans="1:15">
      <c r="A420" s="199"/>
      <c r="B420" s="19" t="s">
        <v>12</v>
      </c>
      <c r="C420" s="77">
        <v>40866</v>
      </c>
      <c r="D420" s="76"/>
      <c r="E420" s="19"/>
      <c r="F420" s="20"/>
      <c r="G420" s="16"/>
      <c r="H420" s="73"/>
      <c r="I420" s="73"/>
      <c r="J420" s="179"/>
      <c r="K420" s="28"/>
      <c r="L420" s="21" t="e">
        <f t="shared" si="6"/>
        <v>#DIV/0!</v>
      </c>
      <c r="M420" s="19"/>
      <c r="N420" s="19"/>
      <c r="O420" s="14"/>
    </row>
    <row r="421" spans="1:15">
      <c r="A421" s="199"/>
      <c r="B421" s="19" t="s">
        <v>13</v>
      </c>
      <c r="C421" s="77">
        <v>40867</v>
      </c>
      <c r="D421" s="76"/>
      <c r="E421" s="19"/>
      <c r="F421" s="20"/>
      <c r="G421" s="16"/>
      <c r="H421" s="73"/>
      <c r="I421" s="73"/>
      <c r="J421" s="179"/>
      <c r="K421" s="28"/>
      <c r="L421" s="21" t="e">
        <f t="shared" si="6"/>
        <v>#DIV/0!</v>
      </c>
      <c r="M421" s="19"/>
      <c r="N421" s="19"/>
      <c r="O421" s="14"/>
    </row>
    <row r="422" spans="1:15">
      <c r="A422" s="199" t="s">
        <v>80</v>
      </c>
      <c r="B422" s="37" t="s">
        <v>14</v>
      </c>
      <c r="C422" s="75">
        <v>40868</v>
      </c>
      <c r="D422" s="76"/>
      <c r="E422" s="37"/>
      <c r="F422" s="15"/>
      <c r="G422" s="16"/>
      <c r="H422" s="72"/>
      <c r="I422" s="72"/>
      <c r="J422" s="178"/>
      <c r="K422" s="22"/>
      <c r="L422" s="17" t="e">
        <f t="shared" si="6"/>
        <v>#DIV/0!</v>
      </c>
      <c r="M422" s="37"/>
      <c r="N422" s="37"/>
      <c r="O422" s="13"/>
    </row>
    <row r="423" spans="1:15">
      <c r="A423" s="199"/>
      <c r="B423" s="37" t="s">
        <v>15</v>
      </c>
      <c r="C423" s="75">
        <v>40869</v>
      </c>
      <c r="D423" s="76"/>
      <c r="E423" s="37"/>
      <c r="F423" s="15"/>
      <c r="G423" s="16"/>
      <c r="H423" s="72"/>
      <c r="I423" s="72"/>
      <c r="J423" s="178"/>
      <c r="K423" s="22"/>
      <c r="L423" s="17" t="e">
        <f t="shared" si="6"/>
        <v>#DIV/0!</v>
      </c>
      <c r="M423" s="37"/>
      <c r="N423" s="37"/>
      <c r="O423" s="13"/>
    </row>
    <row r="424" spans="1:15">
      <c r="A424" s="199"/>
      <c r="B424" s="37" t="s">
        <v>16</v>
      </c>
      <c r="C424" s="75">
        <v>40870</v>
      </c>
      <c r="D424" s="76"/>
      <c r="E424" s="37"/>
      <c r="F424" s="15"/>
      <c r="G424" s="16"/>
      <c r="H424" s="72"/>
      <c r="I424" s="72"/>
      <c r="J424" s="178"/>
      <c r="K424" s="22"/>
      <c r="L424" s="17" t="e">
        <f t="shared" si="6"/>
        <v>#DIV/0!</v>
      </c>
      <c r="M424" s="37"/>
      <c r="N424" s="37"/>
      <c r="O424" s="13"/>
    </row>
    <row r="425" spans="1:15">
      <c r="A425" s="199"/>
      <c r="B425" s="37" t="s">
        <v>17</v>
      </c>
      <c r="C425" s="75">
        <v>40871</v>
      </c>
      <c r="D425" s="76"/>
      <c r="E425" s="37"/>
      <c r="F425" s="15"/>
      <c r="G425" s="16"/>
      <c r="H425" s="72"/>
      <c r="I425" s="72"/>
      <c r="J425" s="178"/>
      <c r="K425" s="22"/>
      <c r="L425" s="17" t="e">
        <f t="shared" si="6"/>
        <v>#DIV/0!</v>
      </c>
      <c r="M425" s="37"/>
      <c r="N425" s="37"/>
      <c r="O425" s="13"/>
    </row>
    <row r="426" spans="1:15">
      <c r="A426" s="199"/>
      <c r="B426" s="37" t="s">
        <v>11</v>
      </c>
      <c r="C426" s="75">
        <v>40872</v>
      </c>
      <c r="D426" s="76"/>
      <c r="E426" s="37"/>
      <c r="F426" s="15"/>
      <c r="G426" s="16"/>
      <c r="H426" s="72"/>
      <c r="I426" s="72"/>
      <c r="J426" s="178"/>
      <c r="K426" s="22"/>
      <c r="L426" s="17" t="e">
        <f t="shared" si="6"/>
        <v>#DIV/0!</v>
      </c>
      <c r="M426" s="37"/>
      <c r="N426" s="37"/>
      <c r="O426" s="13"/>
    </row>
    <row r="427" spans="1:15">
      <c r="A427" s="199"/>
      <c r="B427" s="19" t="s">
        <v>12</v>
      </c>
      <c r="C427" s="77">
        <v>40873</v>
      </c>
      <c r="D427" s="76"/>
      <c r="E427" s="19"/>
      <c r="F427" s="20"/>
      <c r="G427" s="16"/>
      <c r="H427" s="73"/>
      <c r="I427" s="73"/>
      <c r="J427" s="179"/>
      <c r="K427" s="28"/>
      <c r="L427" s="21" t="e">
        <f t="shared" si="6"/>
        <v>#DIV/0!</v>
      </c>
      <c r="M427" s="19"/>
      <c r="N427" s="19"/>
      <c r="O427" s="14"/>
    </row>
    <row r="428" spans="1:15">
      <c r="A428" s="199"/>
      <c r="B428" s="19" t="s">
        <v>13</v>
      </c>
      <c r="C428" s="77">
        <v>40874</v>
      </c>
      <c r="D428" s="76"/>
      <c r="E428" s="19"/>
      <c r="F428" s="20"/>
      <c r="G428" s="16"/>
      <c r="H428" s="73"/>
      <c r="I428" s="73"/>
      <c r="J428" s="179"/>
      <c r="K428" s="28"/>
      <c r="L428" s="21" t="e">
        <f t="shared" si="6"/>
        <v>#DIV/0!</v>
      </c>
      <c r="M428" s="19"/>
      <c r="N428" s="19"/>
      <c r="O428" s="14"/>
    </row>
    <row r="429" spans="1:15">
      <c r="A429" s="199" t="s">
        <v>81</v>
      </c>
      <c r="B429" s="37" t="s">
        <v>14</v>
      </c>
      <c r="C429" s="75">
        <v>40875</v>
      </c>
      <c r="D429" s="76"/>
      <c r="E429" s="37"/>
      <c r="F429" s="15"/>
      <c r="G429" s="16"/>
      <c r="H429" s="72"/>
      <c r="I429" s="72"/>
      <c r="J429" s="178"/>
      <c r="K429" s="22"/>
      <c r="L429" s="17" t="e">
        <f t="shared" si="6"/>
        <v>#DIV/0!</v>
      </c>
      <c r="M429" s="37"/>
      <c r="N429" s="37"/>
      <c r="O429" s="13"/>
    </row>
    <row r="430" spans="1:15">
      <c r="A430" s="199"/>
      <c r="B430" s="37" t="s">
        <v>15</v>
      </c>
      <c r="C430" s="75">
        <v>40876</v>
      </c>
      <c r="D430" s="76"/>
      <c r="E430" s="37"/>
      <c r="F430" s="15"/>
      <c r="G430" s="16"/>
      <c r="H430" s="72"/>
      <c r="I430" s="72"/>
      <c r="J430" s="178"/>
      <c r="K430" s="22"/>
      <c r="L430" s="17" t="e">
        <f t="shared" si="6"/>
        <v>#DIV/0!</v>
      </c>
      <c r="M430" s="37"/>
      <c r="N430" s="37"/>
      <c r="O430" s="13"/>
    </row>
    <row r="431" spans="1:15">
      <c r="A431" s="199"/>
      <c r="B431" s="37" t="s">
        <v>16</v>
      </c>
      <c r="C431" s="75">
        <v>40877</v>
      </c>
      <c r="D431" s="76"/>
      <c r="E431" s="37"/>
      <c r="F431" s="15"/>
      <c r="G431" s="16"/>
      <c r="H431" s="72"/>
      <c r="I431" s="72"/>
      <c r="J431" s="178"/>
      <c r="K431" s="22"/>
      <c r="L431" s="17" t="e">
        <f t="shared" si="6"/>
        <v>#DIV/0!</v>
      </c>
      <c r="M431" s="37"/>
      <c r="N431" s="37"/>
      <c r="O431" s="13"/>
    </row>
    <row r="432" spans="1:15">
      <c r="A432" s="199"/>
      <c r="B432" s="37" t="s">
        <v>17</v>
      </c>
      <c r="C432" s="75">
        <v>40878</v>
      </c>
      <c r="D432" s="76"/>
      <c r="E432" s="37"/>
      <c r="F432" s="15"/>
      <c r="G432" s="16"/>
      <c r="H432" s="72"/>
      <c r="I432" s="72"/>
      <c r="J432" s="178"/>
      <c r="K432" s="22"/>
      <c r="L432" s="17" t="e">
        <f t="shared" si="6"/>
        <v>#DIV/0!</v>
      </c>
      <c r="M432" s="37"/>
      <c r="N432" s="37"/>
      <c r="O432" s="13"/>
    </row>
    <row r="433" spans="1:15">
      <c r="A433" s="199"/>
      <c r="B433" s="37" t="s">
        <v>11</v>
      </c>
      <c r="C433" s="75">
        <v>40879</v>
      </c>
      <c r="D433" s="76"/>
      <c r="E433" s="37"/>
      <c r="F433" s="15"/>
      <c r="G433" s="16"/>
      <c r="H433" s="72"/>
      <c r="I433" s="72"/>
      <c r="J433" s="178"/>
      <c r="K433" s="22"/>
      <c r="L433" s="17" t="e">
        <f t="shared" si="6"/>
        <v>#DIV/0!</v>
      </c>
      <c r="M433" s="37"/>
      <c r="N433" s="37"/>
      <c r="O433" s="13"/>
    </row>
    <row r="434" spans="1:15">
      <c r="A434" s="199"/>
      <c r="B434" s="19" t="s">
        <v>12</v>
      </c>
      <c r="C434" s="77">
        <v>40880</v>
      </c>
      <c r="D434" s="76"/>
      <c r="E434" s="19"/>
      <c r="F434" s="20"/>
      <c r="G434" s="16"/>
      <c r="H434" s="73"/>
      <c r="I434" s="73"/>
      <c r="J434" s="179"/>
      <c r="K434" s="28"/>
      <c r="L434" s="21" t="e">
        <f t="shared" si="6"/>
        <v>#DIV/0!</v>
      </c>
      <c r="M434" s="19"/>
      <c r="N434" s="19"/>
      <c r="O434" s="14"/>
    </row>
    <row r="435" spans="1:15">
      <c r="A435" s="199"/>
      <c r="B435" s="19" t="s">
        <v>13</v>
      </c>
      <c r="C435" s="77">
        <v>40881</v>
      </c>
      <c r="D435" s="76"/>
      <c r="E435" s="19"/>
      <c r="F435" s="20"/>
      <c r="G435" s="16"/>
      <c r="H435" s="73"/>
      <c r="I435" s="73"/>
      <c r="J435" s="179"/>
      <c r="K435" s="28"/>
      <c r="L435" s="21" t="e">
        <f t="shared" si="6"/>
        <v>#DIV/0!</v>
      </c>
      <c r="M435" s="19"/>
      <c r="N435" s="19"/>
      <c r="O435" s="14"/>
    </row>
    <row r="436" spans="1:15">
      <c r="A436" s="199" t="s">
        <v>82</v>
      </c>
      <c r="B436" s="37" t="s">
        <v>14</v>
      </c>
      <c r="C436" s="75">
        <v>40882</v>
      </c>
      <c r="D436" s="76"/>
      <c r="E436" s="37"/>
      <c r="F436" s="15"/>
      <c r="G436" s="16"/>
      <c r="H436" s="72"/>
      <c r="I436" s="72"/>
      <c r="J436" s="178"/>
      <c r="K436" s="22"/>
      <c r="L436" s="17" t="e">
        <f t="shared" si="6"/>
        <v>#DIV/0!</v>
      </c>
      <c r="M436" s="37"/>
      <c r="N436" s="37"/>
      <c r="O436" s="13"/>
    </row>
    <row r="437" spans="1:15">
      <c r="A437" s="199"/>
      <c r="B437" s="37" t="s">
        <v>15</v>
      </c>
      <c r="C437" s="75">
        <v>40883</v>
      </c>
      <c r="D437" s="76"/>
      <c r="E437" s="37"/>
      <c r="F437" s="15"/>
      <c r="G437" s="16"/>
      <c r="H437" s="72"/>
      <c r="I437" s="72"/>
      <c r="J437" s="178"/>
      <c r="K437" s="22"/>
      <c r="L437" s="17" t="e">
        <f t="shared" si="6"/>
        <v>#DIV/0!</v>
      </c>
      <c r="M437" s="37"/>
      <c r="N437" s="37"/>
      <c r="O437" s="13"/>
    </row>
    <row r="438" spans="1:15">
      <c r="A438" s="199"/>
      <c r="B438" s="37" t="s">
        <v>16</v>
      </c>
      <c r="C438" s="75">
        <v>40884</v>
      </c>
      <c r="D438" s="76"/>
      <c r="E438" s="37"/>
      <c r="F438" s="15"/>
      <c r="G438" s="16"/>
      <c r="H438" s="72"/>
      <c r="I438" s="72"/>
      <c r="J438" s="178"/>
      <c r="K438" s="22"/>
      <c r="L438" s="17" t="e">
        <f t="shared" si="6"/>
        <v>#DIV/0!</v>
      </c>
      <c r="M438" s="37"/>
      <c r="N438" s="37"/>
      <c r="O438" s="13"/>
    </row>
    <row r="439" spans="1:15">
      <c r="A439" s="199"/>
      <c r="B439" s="37" t="s">
        <v>17</v>
      </c>
      <c r="C439" s="75">
        <v>40885</v>
      </c>
      <c r="D439" s="76"/>
      <c r="E439" s="37"/>
      <c r="F439" s="15"/>
      <c r="G439" s="16"/>
      <c r="H439" s="72"/>
      <c r="I439" s="72"/>
      <c r="J439" s="178"/>
      <c r="K439" s="22"/>
      <c r="L439" s="17" t="e">
        <f t="shared" si="6"/>
        <v>#DIV/0!</v>
      </c>
      <c r="M439" s="37"/>
      <c r="N439" s="37"/>
      <c r="O439" s="13"/>
    </row>
    <row r="440" spans="1:15">
      <c r="A440" s="199"/>
      <c r="B440" s="37" t="s">
        <v>11</v>
      </c>
      <c r="C440" s="75">
        <v>40886</v>
      </c>
      <c r="D440" s="76"/>
      <c r="E440" s="37"/>
      <c r="F440" s="15"/>
      <c r="G440" s="16"/>
      <c r="H440" s="72"/>
      <c r="I440" s="72"/>
      <c r="J440" s="178"/>
      <c r="K440" s="22"/>
      <c r="L440" s="17" t="e">
        <f t="shared" si="6"/>
        <v>#DIV/0!</v>
      </c>
      <c r="M440" s="37"/>
      <c r="N440" s="37"/>
      <c r="O440" s="13"/>
    </row>
    <row r="441" spans="1:15">
      <c r="A441" s="199"/>
      <c r="B441" s="19" t="s">
        <v>12</v>
      </c>
      <c r="C441" s="77">
        <v>40887</v>
      </c>
      <c r="D441" s="76"/>
      <c r="E441" s="19"/>
      <c r="F441" s="20"/>
      <c r="G441" s="16"/>
      <c r="H441" s="73"/>
      <c r="I441" s="73"/>
      <c r="J441" s="179"/>
      <c r="K441" s="28"/>
      <c r="L441" s="21" t="e">
        <f t="shared" si="6"/>
        <v>#DIV/0!</v>
      </c>
      <c r="M441" s="19"/>
      <c r="N441" s="19"/>
      <c r="O441" s="14"/>
    </row>
    <row r="442" spans="1:15">
      <c r="A442" s="199"/>
      <c r="B442" s="19" t="s">
        <v>13</v>
      </c>
      <c r="C442" s="77">
        <v>40888</v>
      </c>
      <c r="D442" s="76"/>
      <c r="E442" s="19"/>
      <c r="F442" s="20"/>
      <c r="G442" s="16"/>
      <c r="H442" s="73"/>
      <c r="I442" s="73"/>
      <c r="J442" s="179"/>
      <c r="K442" s="28"/>
      <c r="L442" s="21" t="e">
        <f t="shared" si="6"/>
        <v>#DIV/0!</v>
      </c>
      <c r="M442" s="19"/>
      <c r="N442" s="19"/>
      <c r="O442" s="14"/>
    </row>
    <row r="443" spans="1:15">
      <c r="A443" s="199" t="s">
        <v>83</v>
      </c>
      <c r="B443" s="37" t="s">
        <v>14</v>
      </c>
      <c r="C443" s="75">
        <v>40889</v>
      </c>
      <c r="D443" s="76"/>
      <c r="E443" s="37"/>
      <c r="F443" s="15"/>
      <c r="G443" s="16"/>
      <c r="H443" s="72"/>
      <c r="I443" s="72"/>
      <c r="J443" s="178"/>
      <c r="K443" s="22"/>
      <c r="L443" s="17" t="e">
        <f t="shared" si="6"/>
        <v>#DIV/0!</v>
      </c>
      <c r="M443" s="37"/>
      <c r="N443" s="37"/>
      <c r="O443" s="13"/>
    </row>
    <row r="444" spans="1:15">
      <c r="A444" s="199"/>
      <c r="B444" s="37" t="s">
        <v>15</v>
      </c>
      <c r="C444" s="75">
        <v>40890</v>
      </c>
      <c r="D444" s="76"/>
      <c r="E444" s="37"/>
      <c r="F444" s="15"/>
      <c r="G444" s="16"/>
      <c r="H444" s="72"/>
      <c r="I444" s="72"/>
      <c r="J444" s="178"/>
      <c r="K444" s="22"/>
      <c r="L444" s="17" t="e">
        <f t="shared" si="6"/>
        <v>#DIV/0!</v>
      </c>
      <c r="M444" s="37"/>
      <c r="N444" s="37"/>
      <c r="O444" s="13"/>
    </row>
    <row r="445" spans="1:15">
      <c r="A445" s="199"/>
      <c r="B445" s="37" t="s">
        <v>16</v>
      </c>
      <c r="C445" s="75">
        <v>40891</v>
      </c>
      <c r="D445" s="76"/>
      <c r="E445" s="37"/>
      <c r="F445" s="15"/>
      <c r="G445" s="16"/>
      <c r="H445" s="72"/>
      <c r="I445" s="72"/>
      <c r="J445" s="178"/>
      <c r="K445" s="22"/>
      <c r="L445" s="17" t="e">
        <f t="shared" si="6"/>
        <v>#DIV/0!</v>
      </c>
      <c r="M445" s="37"/>
      <c r="N445" s="37"/>
      <c r="O445" s="13"/>
    </row>
    <row r="446" spans="1:15">
      <c r="A446" s="199"/>
      <c r="B446" s="37" t="s">
        <v>17</v>
      </c>
      <c r="C446" s="75">
        <v>40892</v>
      </c>
      <c r="D446" s="76"/>
      <c r="E446" s="37"/>
      <c r="F446" s="15"/>
      <c r="G446" s="16"/>
      <c r="H446" s="72"/>
      <c r="I446" s="72"/>
      <c r="J446" s="178"/>
      <c r="K446" s="22"/>
      <c r="L446" s="17" t="e">
        <f t="shared" si="6"/>
        <v>#DIV/0!</v>
      </c>
      <c r="M446" s="37"/>
      <c r="N446" s="37"/>
      <c r="O446" s="13"/>
    </row>
    <row r="447" spans="1:15">
      <c r="A447" s="199"/>
      <c r="B447" s="37" t="s">
        <v>11</v>
      </c>
      <c r="C447" s="75">
        <v>40893</v>
      </c>
      <c r="D447" s="76"/>
      <c r="E447" s="37"/>
      <c r="F447" s="15"/>
      <c r="G447" s="16"/>
      <c r="H447" s="72"/>
      <c r="I447" s="72"/>
      <c r="J447" s="178"/>
      <c r="K447" s="22"/>
      <c r="L447" s="17" t="e">
        <f t="shared" si="6"/>
        <v>#DIV/0!</v>
      </c>
      <c r="M447" s="37"/>
      <c r="N447" s="37"/>
      <c r="O447" s="13"/>
    </row>
    <row r="448" spans="1:15">
      <c r="A448" s="199"/>
      <c r="B448" s="19" t="s">
        <v>12</v>
      </c>
      <c r="C448" s="77">
        <v>40894</v>
      </c>
      <c r="D448" s="76"/>
      <c r="E448" s="19"/>
      <c r="F448" s="20"/>
      <c r="G448" s="16"/>
      <c r="H448" s="73"/>
      <c r="I448" s="73"/>
      <c r="J448" s="179"/>
      <c r="K448" s="28"/>
      <c r="L448" s="21" t="e">
        <f t="shared" si="6"/>
        <v>#DIV/0!</v>
      </c>
      <c r="M448" s="19"/>
      <c r="N448" s="19"/>
      <c r="O448" s="14"/>
    </row>
    <row r="449" spans="1:15">
      <c r="A449" s="199"/>
      <c r="B449" s="19" t="s">
        <v>13</v>
      </c>
      <c r="C449" s="77">
        <v>40895</v>
      </c>
      <c r="D449" s="76"/>
      <c r="E449" s="19"/>
      <c r="F449" s="20"/>
      <c r="G449" s="16"/>
      <c r="H449" s="73"/>
      <c r="I449" s="73"/>
      <c r="J449" s="179"/>
      <c r="K449" s="28"/>
      <c r="L449" s="21" t="e">
        <f t="shared" si="6"/>
        <v>#DIV/0!</v>
      </c>
      <c r="M449" s="19"/>
      <c r="N449" s="19"/>
      <c r="O449" s="14"/>
    </row>
    <row r="450" spans="1:15">
      <c r="A450" s="199" t="s">
        <v>84</v>
      </c>
      <c r="B450" s="37" t="s">
        <v>14</v>
      </c>
      <c r="C450" s="75">
        <v>40896</v>
      </c>
      <c r="D450" s="76"/>
      <c r="E450" s="37"/>
      <c r="F450" s="15"/>
      <c r="G450" s="16"/>
      <c r="H450" s="72"/>
      <c r="I450" s="72"/>
      <c r="J450" s="178"/>
      <c r="K450" s="22"/>
      <c r="L450" s="17" t="e">
        <f t="shared" si="6"/>
        <v>#DIV/0!</v>
      </c>
      <c r="M450" s="37"/>
      <c r="N450" s="37"/>
      <c r="O450" s="13"/>
    </row>
    <row r="451" spans="1:15">
      <c r="A451" s="199"/>
      <c r="B451" s="37" t="s">
        <v>15</v>
      </c>
      <c r="C451" s="75">
        <v>40897</v>
      </c>
      <c r="D451" s="76"/>
      <c r="E451" s="37"/>
      <c r="F451" s="15"/>
      <c r="G451" s="16"/>
      <c r="H451" s="72"/>
      <c r="I451" s="72"/>
      <c r="J451" s="178"/>
      <c r="K451" s="22"/>
      <c r="L451" s="17" t="e">
        <f t="shared" si="6"/>
        <v>#DIV/0!</v>
      </c>
      <c r="M451" s="37"/>
      <c r="N451" s="37"/>
      <c r="O451" s="13"/>
    </row>
    <row r="452" spans="1:15">
      <c r="A452" s="199"/>
      <c r="B452" s="37" t="s">
        <v>16</v>
      </c>
      <c r="C452" s="75">
        <v>40898</v>
      </c>
      <c r="D452" s="76"/>
      <c r="E452" s="37"/>
      <c r="F452" s="15"/>
      <c r="G452" s="16"/>
      <c r="H452" s="72"/>
      <c r="I452" s="72"/>
      <c r="J452" s="178"/>
      <c r="K452" s="22"/>
      <c r="L452" s="17" t="e">
        <f t="shared" si="6"/>
        <v>#DIV/0!</v>
      </c>
      <c r="M452" s="37"/>
      <c r="N452" s="37"/>
      <c r="O452" s="13"/>
    </row>
    <row r="453" spans="1:15">
      <c r="A453" s="199"/>
      <c r="B453" s="37" t="s">
        <v>17</v>
      </c>
      <c r="C453" s="75">
        <v>40899</v>
      </c>
      <c r="D453" s="76"/>
      <c r="E453" s="37"/>
      <c r="F453" s="15"/>
      <c r="G453" s="16"/>
      <c r="H453" s="72"/>
      <c r="I453" s="72"/>
      <c r="J453" s="178"/>
      <c r="K453" s="22"/>
      <c r="L453" s="17" t="e">
        <f t="shared" si="6"/>
        <v>#DIV/0!</v>
      </c>
      <c r="M453" s="37"/>
      <c r="N453" s="37"/>
      <c r="O453" s="13"/>
    </row>
    <row r="454" spans="1:15">
      <c r="A454" s="199"/>
      <c r="B454" s="37" t="s">
        <v>11</v>
      </c>
      <c r="C454" s="75">
        <v>40900</v>
      </c>
      <c r="D454" s="76"/>
      <c r="E454" s="37"/>
      <c r="F454" s="15"/>
      <c r="G454" s="16"/>
      <c r="H454" s="72"/>
      <c r="I454" s="72"/>
      <c r="J454" s="178"/>
      <c r="K454" s="22"/>
      <c r="L454" s="17" t="e">
        <f t="shared" si="6"/>
        <v>#DIV/0!</v>
      </c>
      <c r="M454" s="37"/>
      <c r="N454" s="37"/>
      <c r="O454" s="13"/>
    </row>
    <row r="455" spans="1:15">
      <c r="A455" s="199"/>
      <c r="B455" s="19" t="s">
        <v>12</v>
      </c>
      <c r="C455" s="77">
        <v>40901</v>
      </c>
      <c r="D455" s="76"/>
      <c r="E455" s="19"/>
      <c r="F455" s="20"/>
      <c r="G455" s="16"/>
      <c r="H455" s="73"/>
      <c r="I455" s="73"/>
      <c r="J455" s="179"/>
      <c r="K455" s="28"/>
      <c r="L455" s="21" t="e">
        <f t="shared" ref="L455:L463" si="7">J455/K455/24</f>
        <v>#DIV/0!</v>
      </c>
      <c r="M455" s="19"/>
      <c r="N455" s="19"/>
      <c r="O455" s="14"/>
    </row>
    <row r="456" spans="1:15">
      <c r="A456" s="199"/>
      <c r="B456" s="19" t="s">
        <v>13</v>
      </c>
      <c r="C456" s="77">
        <v>40902</v>
      </c>
      <c r="D456" s="76"/>
      <c r="E456" s="19"/>
      <c r="F456" s="20"/>
      <c r="G456" s="16"/>
      <c r="H456" s="73"/>
      <c r="I456" s="73"/>
      <c r="J456" s="179"/>
      <c r="K456" s="28"/>
      <c r="L456" s="21" t="e">
        <f t="shared" si="7"/>
        <v>#DIV/0!</v>
      </c>
      <c r="M456" s="19"/>
      <c r="N456" s="19"/>
      <c r="O456" s="14"/>
    </row>
    <row r="457" spans="1:15">
      <c r="A457" s="199" t="s">
        <v>85</v>
      </c>
      <c r="B457" s="37" t="s">
        <v>14</v>
      </c>
      <c r="C457" s="75">
        <v>40903</v>
      </c>
      <c r="D457" s="76"/>
      <c r="E457" s="37"/>
      <c r="F457" s="15"/>
      <c r="G457" s="16"/>
      <c r="H457" s="72"/>
      <c r="I457" s="72"/>
      <c r="J457" s="178"/>
      <c r="K457" s="22"/>
      <c r="L457" s="17" t="e">
        <f t="shared" si="7"/>
        <v>#DIV/0!</v>
      </c>
      <c r="M457" s="37"/>
      <c r="N457" s="37"/>
      <c r="O457" s="13"/>
    </row>
    <row r="458" spans="1:15">
      <c r="A458" s="199"/>
      <c r="B458" s="37" t="s">
        <v>15</v>
      </c>
      <c r="C458" s="75">
        <v>40904</v>
      </c>
      <c r="D458" s="76"/>
      <c r="E458" s="37"/>
      <c r="F458" s="15"/>
      <c r="G458" s="16"/>
      <c r="H458" s="72"/>
      <c r="I458" s="72"/>
      <c r="J458" s="178"/>
      <c r="K458" s="22"/>
      <c r="L458" s="17" t="e">
        <f t="shared" si="7"/>
        <v>#DIV/0!</v>
      </c>
      <c r="M458" s="37"/>
      <c r="N458" s="37"/>
      <c r="O458" s="13"/>
    </row>
    <row r="459" spans="1:15">
      <c r="A459" s="199"/>
      <c r="B459" s="37" t="s">
        <v>16</v>
      </c>
      <c r="C459" s="75">
        <v>40905</v>
      </c>
      <c r="D459" s="76"/>
      <c r="E459" s="37"/>
      <c r="F459" s="15"/>
      <c r="G459" s="16"/>
      <c r="H459" s="72"/>
      <c r="I459" s="72"/>
      <c r="J459" s="178"/>
      <c r="K459" s="22"/>
      <c r="L459" s="17" t="e">
        <f t="shared" si="7"/>
        <v>#DIV/0!</v>
      </c>
      <c r="M459" s="37"/>
      <c r="N459" s="37"/>
      <c r="O459" s="13"/>
    </row>
    <row r="460" spans="1:15">
      <c r="A460" s="199"/>
      <c r="B460" s="37" t="s">
        <v>17</v>
      </c>
      <c r="C460" s="75">
        <v>40906</v>
      </c>
      <c r="D460" s="76"/>
      <c r="E460" s="37"/>
      <c r="F460" s="15"/>
      <c r="G460" s="16"/>
      <c r="H460" s="72"/>
      <c r="I460" s="72"/>
      <c r="J460" s="178"/>
      <c r="K460" s="22"/>
      <c r="L460" s="17" t="e">
        <f t="shared" si="7"/>
        <v>#DIV/0!</v>
      </c>
      <c r="M460" s="37"/>
      <c r="N460" s="37"/>
      <c r="O460" s="13"/>
    </row>
    <row r="461" spans="1:15">
      <c r="A461" s="199"/>
      <c r="B461" s="37" t="s">
        <v>11</v>
      </c>
      <c r="C461" s="75">
        <v>40907</v>
      </c>
      <c r="D461" s="76"/>
      <c r="E461" s="37"/>
      <c r="F461" s="15"/>
      <c r="G461" s="16"/>
      <c r="H461" s="72"/>
      <c r="I461" s="72"/>
      <c r="J461" s="178"/>
      <c r="K461" s="22"/>
      <c r="L461" s="17" t="e">
        <f t="shared" si="7"/>
        <v>#DIV/0!</v>
      </c>
      <c r="M461" s="37"/>
      <c r="N461" s="37"/>
      <c r="O461" s="13"/>
    </row>
    <row r="462" spans="1:15">
      <c r="A462" s="199"/>
      <c r="B462" s="19" t="s">
        <v>12</v>
      </c>
      <c r="C462" s="77">
        <v>40908</v>
      </c>
      <c r="D462" s="76"/>
      <c r="E462" s="19"/>
      <c r="F462" s="20"/>
      <c r="G462" s="16"/>
      <c r="H462" s="73"/>
      <c r="I462" s="73"/>
      <c r="J462" s="179"/>
      <c r="K462" s="28"/>
      <c r="L462" s="21" t="e">
        <f t="shared" si="7"/>
        <v>#DIV/0!</v>
      </c>
      <c r="M462" s="19"/>
      <c r="N462" s="19"/>
      <c r="O462" s="14"/>
    </row>
    <row r="463" spans="1:15">
      <c r="A463" s="199"/>
      <c r="B463" s="19" t="s">
        <v>13</v>
      </c>
      <c r="C463" s="77">
        <v>40909</v>
      </c>
      <c r="D463" s="76"/>
      <c r="E463" s="19"/>
      <c r="F463" s="20"/>
      <c r="G463" s="16"/>
      <c r="H463" s="73"/>
      <c r="I463" s="73"/>
      <c r="J463" s="179"/>
      <c r="K463" s="28"/>
      <c r="L463" s="21" t="e">
        <f t="shared" si="7"/>
        <v>#DIV/0!</v>
      </c>
      <c r="M463" s="19"/>
      <c r="N463" s="19"/>
      <c r="O463" s="14"/>
    </row>
    <row r="464" spans="1:15">
      <c r="B464" s="3"/>
      <c r="C464" s="4"/>
      <c r="D464" s="2"/>
      <c r="E464" s="2"/>
      <c r="F464" s="2"/>
      <c r="G464" s="2"/>
      <c r="H464" s="2"/>
      <c r="I464" s="2"/>
      <c r="J464" s="79"/>
      <c r="K464" s="79"/>
      <c r="L464" s="2"/>
      <c r="M464" s="2"/>
      <c r="N464" s="2"/>
      <c r="O464" s="2"/>
    </row>
  </sheetData>
  <mergeCells count="68">
    <mergeCell ref="A100:A106"/>
    <mergeCell ref="A107:A113"/>
    <mergeCell ref="A114:A120"/>
    <mergeCell ref="A37:A43"/>
    <mergeCell ref="B5:C5"/>
    <mergeCell ref="A9:A15"/>
    <mergeCell ref="A16:A22"/>
    <mergeCell ref="A23:A29"/>
    <mergeCell ref="A30:A36"/>
    <mergeCell ref="A6:A8"/>
    <mergeCell ref="A65:A71"/>
    <mergeCell ref="A72:A78"/>
    <mergeCell ref="A79:A85"/>
    <mergeCell ref="A86:A92"/>
    <mergeCell ref="A93:A99"/>
    <mergeCell ref="A422:A428"/>
    <mergeCell ref="A415:A421"/>
    <mergeCell ref="A261:A267"/>
    <mergeCell ref="A254:A260"/>
    <mergeCell ref="A247:A253"/>
    <mergeCell ref="A296:A302"/>
    <mergeCell ref="A289:A295"/>
    <mergeCell ref="A282:A288"/>
    <mergeCell ref="A275:A281"/>
    <mergeCell ref="A268:A274"/>
    <mergeCell ref="A331:A337"/>
    <mergeCell ref="A408:A414"/>
    <mergeCell ref="A401:A407"/>
    <mergeCell ref="A394:A400"/>
    <mergeCell ref="A387:A393"/>
    <mergeCell ref="A380:A386"/>
    <mergeCell ref="A457:A463"/>
    <mergeCell ref="A450:A456"/>
    <mergeCell ref="A443:A449"/>
    <mergeCell ref="A436:A442"/>
    <mergeCell ref="A429:A435"/>
    <mergeCell ref="A373:A379"/>
    <mergeCell ref="A366:A372"/>
    <mergeCell ref="A359:A365"/>
    <mergeCell ref="A352:A358"/>
    <mergeCell ref="A345:A351"/>
    <mergeCell ref="A338:A344"/>
    <mergeCell ref="A324:A330"/>
    <mergeCell ref="A317:A323"/>
    <mergeCell ref="A310:A316"/>
    <mergeCell ref="A303:A309"/>
    <mergeCell ref="A219:A225"/>
    <mergeCell ref="A212:A218"/>
    <mergeCell ref="A205:A211"/>
    <mergeCell ref="A240:A246"/>
    <mergeCell ref="A233:A239"/>
    <mergeCell ref="A226:A232"/>
    <mergeCell ref="A1:O1"/>
    <mergeCell ref="A198:A204"/>
    <mergeCell ref="A191:A197"/>
    <mergeCell ref="A184:A190"/>
    <mergeCell ref="A177:A183"/>
    <mergeCell ref="A170:A176"/>
    <mergeCell ref="A128:A134"/>
    <mergeCell ref="A135:A141"/>
    <mergeCell ref="A142:A148"/>
    <mergeCell ref="A163:A169"/>
    <mergeCell ref="A156:A162"/>
    <mergeCell ref="A149:A155"/>
    <mergeCell ref="A121:A127"/>
    <mergeCell ref="A44:A50"/>
    <mergeCell ref="A51:A57"/>
    <mergeCell ref="A58:A64"/>
  </mergeCells>
  <dataValidations count="1">
    <dataValidation type="list" allowBlank="1" showInputMessage="1" showErrorMessage="1" sqref="H6:H463">
      <formula1>Disciplines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64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L1"/>
    </sheetView>
  </sheetViews>
  <sheetFormatPr defaultRowHeight="15"/>
  <cols>
    <col min="2" max="3" width="10.7109375" style="1" bestFit="1" customWidth="1"/>
    <col min="4" max="4" width="2.28515625" customWidth="1"/>
    <col min="5" max="5" width="22" customWidth="1"/>
    <col min="6" max="6" width="24.28515625" customWidth="1"/>
    <col min="7" max="7" width="17.7109375" customWidth="1"/>
    <col min="10" max="10" width="11.140625" bestFit="1" customWidth="1"/>
    <col min="12" max="12" width="36.5703125" customWidth="1"/>
  </cols>
  <sheetData>
    <row r="1" spans="1:12" ht="27" thickBot="1">
      <c r="A1" s="196" t="s">
        <v>165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8"/>
    </row>
    <row r="5" spans="1:12" s="5" customFormat="1">
      <c r="A5" s="6" t="s">
        <v>0</v>
      </c>
      <c r="B5" s="200" t="s">
        <v>1</v>
      </c>
      <c r="C5" s="200"/>
      <c r="E5" s="6" t="s">
        <v>5</v>
      </c>
      <c r="F5" s="6" t="s">
        <v>18</v>
      </c>
      <c r="G5" s="6" t="s">
        <v>19</v>
      </c>
      <c r="H5" s="6" t="s">
        <v>6</v>
      </c>
      <c r="I5" s="6" t="s">
        <v>7</v>
      </c>
      <c r="J5" s="6" t="s">
        <v>8</v>
      </c>
      <c r="K5" s="6" t="s">
        <v>20</v>
      </c>
      <c r="L5" s="6" t="s">
        <v>10</v>
      </c>
    </row>
    <row r="6" spans="1:12">
      <c r="A6" s="199"/>
      <c r="B6" s="37" t="s">
        <v>11</v>
      </c>
      <c r="C6" s="75">
        <v>40452</v>
      </c>
      <c r="D6" s="76"/>
      <c r="E6" s="72"/>
      <c r="F6" s="72"/>
      <c r="G6" s="72"/>
      <c r="H6" s="176"/>
      <c r="I6" s="22"/>
      <c r="J6" s="23" t="e">
        <f>I6/H6/10</f>
        <v>#DIV/0!</v>
      </c>
      <c r="K6" s="37"/>
      <c r="L6" s="13"/>
    </row>
    <row r="7" spans="1:12">
      <c r="A7" s="199"/>
      <c r="B7" s="19" t="s">
        <v>12</v>
      </c>
      <c r="C7" s="77">
        <v>40453</v>
      </c>
      <c r="D7" s="76"/>
      <c r="E7" s="73"/>
      <c r="F7" s="73"/>
      <c r="G7" s="73"/>
      <c r="H7" s="177"/>
      <c r="I7" s="28"/>
      <c r="J7" s="24" t="e">
        <f t="shared" ref="J7:J70" si="0">I7/H7/10</f>
        <v>#DIV/0!</v>
      </c>
      <c r="K7" s="19"/>
      <c r="L7" s="14"/>
    </row>
    <row r="8" spans="1:12">
      <c r="A8" s="199"/>
      <c r="B8" s="19" t="s">
        <v>13</v>
      </c>
      <c r="C8" s="77">
        <v>40454</v>
      </c>
      <c r="D8" s="76"/>
      <c r="E8" s="73"/>
      <c r="F8" s="73"/>
      <c r="G8" s="73"/>
      <c r="H8" s="177"/>
      <c r="I8" s="28"/>
      <c r="J8" s="24" t="e">
        <f t="shared" si="0"/>
        <v>#DIV/0!</v>
      </c>
      <c r="K8" s="19"/>
      <c r="L8" s="14"/>
    </row>
    <row r="9" spans="1:12">
      <c r="A9" s="199" t="s">
        <v>21</v>
      </c>
      <c r="B9" s="37" t="s">
        <v>14</v>
      </c>
      <c r="C9" s="75">
        <v>40455</v>
      </c>
      <c r="D9" s="76"/>
      <c r="E9" s="72"/>
      <c r="F9" s="72"/>
      <c r="G9" s="72"/>
      <c r="H9" s="176"/>
      <c r="I9" s="22"/>
      <c r="J9" s="23" t="e">
        <f t="shared" si="0"/>
        <v>#DIV/0!</v>
      </c>
      <c r="K9" s="37"/>
      <c r="L9" s="13"/>
    </row>
    <row r="10" spans="1:12">
      <c r="A10" s="199"/>
      <c r="B10" s="37" t="s">
        <v>15</v>
      </c>
      <c r="C10" s="75">
        <v>40456</v>
      </c>
      <c r="D10" s="76"/>
      <c r="E10" s="72"/>
      <c r="F10" s="72"/>
      <c r="G10" s="72"/>
      <c r="H10" s="176"/>
      <c r="I10" s="22"/>
      <c r="J10" s="23" t="e">
        <f t="shared" si="0"/>
        <v>#DIV/0!</v>
      </c>
      <c r="K10" s="37"/>
      <c r="L10" s="13"/>
    </row>
    <row r="11" spans="1:12">
      <c r="A11" s="199"/>
      <c r="B11" s="37" t="s">
        <v>16</v>
      </c>
      <c r="C11" s="75">
        <v>40457</v>
      </c>
      <c r="D11" s="76"/>
      <c r="E11" s="72"/>
      <c r="F11" s="72"/>
      <c r="G11" s="72"/>
      <c r="H11" s="176"/>
      <c r="I11" s="22"/>
      <c r="J11" s="23" t="e">
        <f t="shared" si="0"/>
        <v>#DIV/0!</v>
      </c>
      <c r="K11" s="37"/>
      <c r="L11" s="13"/>
    </row>
    <row r="12" spans="1:12">
      <c r="A12" s="199"/>
      <c r="B12" s="37" t="s">
        <v>17</v>
      </c>
      <c r="C12" s="75">
        <v>40458</v>
      </c>
      <c r="D12" s="76"/>
      <c r="E12" s="72"/>
      <c r="F12" s="72"/>
      <c r="G12" s="72"/>
      <c r="H12" s="176"/>
      <c r="I12" s="22"/>
      <c r="J12" s="23" t="e">
        <f t="shared" si="0"/>
        <v>#DIV/0!</v>
      </c>
      <c r="K12" s="37"/>
      <c r="L12" s="13"/>
    </row>
    <row r="13" spans="1:12">
      <c r="A13" s="199"/>
      <c r="B13" s="37" t="s">
        <v>11</v>
      </c>
      <c r="C13" s="75">
        <v>40459</v>
      </c>
      <c r="D13" s="76"/>
      <c r="E13" s="72"/>
      <c r="F13" s="72"/>
      <c r="G13" s="72"/>
      <c r="H13" s="176"/>
      <c r="I13" s="22"/>
      <c r="J13" s="23" t="e">
        <f t="shared" si="0"/>
        <v>#DIV/0!</v>
      </c>
      <c r="K13" s="37"/>
      <c r="L13" s="13"/>
    </row>
    <row r="14" spans="1:12">
      <c r="A14" s="199"/>
      <c r="B14" s="19" t="s">
        <v>12</v>
      </c>
      <c r="C14" s="77">
        <v>40460</v>
      </c>
      <c r="D14" s="76"/>
      <c r="E14" s="73"/>
      <c r="F14" s="73"/>
      <c r="G14" s="73"/>
      <c r="H14" s="177"/>
      <c r="I14" s="28"/>
      <c r="J14" s="24" t="e">
        <f t="shared" si="0"/>
        <v>#DIV/0!</v>
      </c>
      <c r="K14" s="19"/>
      <c r="L14" s="14"/>
    </row>
    <row r="15" spans="1:12">
      <c r="A15" s="199"/>
      <c r="B15" s="19" t="s">
        <v>13</v>
      </c>
      <c r="C15" s="77">
        <v>40461</v>
      </c>
      <c r="D15" s="76"/>
      <c r="E15" s="73"/>
      <c r="F15" s="73"/>
      <c r="G15" s="73"/>
      <c r="H15" s="177"/>
      <c r="I15" s="28"/>
      <c r="J15" s="24" t="e">
        <f t="shared" si="0"/>
        <v>#DIV/0!</v>
      </c>
      <c r="K15" s="19"/>
      <c r="L15" s="14"/>
    </row>
    <row r="16" spans="1:12">
      <c r="A16" s="199" t="s">
        <v>22</v>
      </c>
      <c r="B16" s="37" t="s">
        <v>14</v>
      </c>
      <c r="C16" s="75">
        <v>40462</v>
      </c>
      <c r="D16" s="76"/>
      <c r="E16" s="72"/>
      <c r="F16" s="72"/>
      <c r="G16" s="72"/>
      <c r="H16" s="176"/>
      <c r="I16" s="22"/>
      <c r="J16" s="23" t="e">
        <f t="shared" si="0"/>
        <v>#DIV/0!</v>
      </c>
      <c r="K16" s="37"/>
      <c r="L16" s="13"/>
    </row>
    <row r="17" spans="1:12">
      <c r="A17" s="199"/>
      <c r="B17" s="37" t="s">
        <v>15</v>
      </c>
      <c r="C17" s="75">
        <v>40463</v>
      </c>
      <c r="D17" s="76"/>
      <c r="E17" s="72"/>
      <c r="F17" s="72"/>
      <c r="G17" s="72"/>
      <c r="H17" s="176"/>
      <c r="I17" s="22"/>
      <c r="J17" s="23" t="e">
        <f t="shared" si="0"/>
        <v>#DIV/0!</v>
      </c>
      <c r="K17" s="37"/>
      <c r="L17" s="13"/>
    </row>
    <row r="18" spans="1:12">
      <c r="A18" s="199"/>
      <c r="B18" s="37" t="s">
        <v>16</v>
      </c>
      <c r="C18" s="75">
        <v>40464</v>
      </c>
      <c r="D18" s="76"/>
      <c r="E18" s="72"/>
      <c r="F18" s="72"/>
      <c r="G18" s="72"/>
      <c r="H18" s="176"/>
      <c r="I18" s="22"/>
      <c r="J18" s="23" t="e">
        <f t="shared" si="0"/>
        <v>#DIV/0!</v>
      </c>
      <c r="K18" s="37"/>
      <c r="L18" s="13"/>
    </row>
    <row r="19" spans="1:12">
      <c r="A19" s="199"/>
      <c r="B19" s="37" t="s">
        <v>17</v>
      </c>
      <c r="C19" s="75">
        <v>40465</v>
      </c>
      <c r="D19" s="76"/>
      <c r="E19" s="72"/>
      <c r="F19" s="72"/>
      <c r="G19" s="72"/>
      <c r="H19" s="176"/>
      <c r="I19" s="22"/>
      <c r="J19" s="23" t="e">
        <f t="shared" si="0"/>
        <v>#DIV/0!</v>
      </c>
      <c r="K19" s="37"/>
      <c r="L19" s="13"/>
    </row>
    <row r="20" spans="1:12">
      <c r="A20" s="199"/>
      <c r="B20" s="37" t="s">
        <v>11</v>
      </c>
      <c r="C20" s="75">
        <v>40466</v>
      </c>
      <c r="D20" s="76"/>
      <c r="E20" s="72"/>
      <c r="F20" s="72"/>
      <c r="G20" s="72"/>
      <c r="H20" s="176"/>
      <c r="I20" s="22"/>
      <c r="J20" s="23" t="e">
        <f t="shared" si="0"/>
        <v>#DIV/0!</v>
      </c>
      <c r="K20" s="37"/>
      <c r="L20" s="13"/>
    </row>
    <row r="21" spans="1:12">
      <c r="A21" s="199"/>
      <c r="B21" s="19" t="s">
        <v>12</v>
      </c>
      <c r="C21" s="77">
        <v>40467</v>
      </c>
      <c r="D21" s="76"/>
      <c r="E21" s="73"/>
      <c r="F21" s="73"/>
      <c r="G21" s="73"/>
      <c r="H21" s="177"/>
      <c r="I21" s="28"/>
      <c r="J21" s="24" t="e">
        <f t="shared" si="0"/>
        <v>#DIV/0!</v>
      </c>
      <c r="K21" s="19"/>
      <c r="L21" s="14"/>
    </row>
    <row r="22" spans="1:12">
      <c r="A22" s="199"/>
      <c r="B22" s="19" t="s">
        <v>13</v>
      </c>
      <c r="C22" s="77">
        <v>40468</v>
      </c>
      <c r="D22" s="76"/>
      <c r="E22" s="73"/>
      <c r="F22" s="73"/>
      <c r="G22" s="73"/>
      <c r="H22" s="177"/>
      <c r="I22" s="28"/>
      <c r="J22" s="24" t="e">
        <f t="shared" si="0"/>
        <v>#DIV/0!</v>
      </c>
      <c r="K22" s="19"/>
      <c r="L22" s="14"/>
    </row>
    <row r="23" spans="1:12">
      <c r="A23" s="199" t="s">
        <v>23</v>
      </c>
      <c r="B23" s="37" t="s">
        <v>14</v>
      </c>
      <c r="C23" s="75">
        <v>40469</v>
      </c>
      <c r="D23" s="76"/>
      <c r="E23" s="72"/>
      <c r="F23" s="72"/>
      <c r="G23" s="72"/>
      <c r="H23" s="176"/>
      <c r="I23" s="22"/>
      <c r="J23" s="23" t="e">
        <f t="shared" si="0"/>
        <v>#DIV/0!</v>
      </c>
      <c r="K23" s="37"/>
      <c r="L23" s="13"/>
    </row>
    <row r="24" spans="1:12">
      <c r="A24" s="199"/>
      <c r="B24" s="37" t="s">
        <v>15</v>
      </c>
      <c r="C24" s="75">
        <v>40470</v>
      </c>
      <c r="D24" s="76"/>
      <c r="E24" s="72"/>
      <c r="F24" s="72"/>
      <c r="G24" s="72"/>
      <c r="H24" s="176"/>
      <c r="I24" s="22"/>
      <c r="J24" s="23" t="e">
        <f t="shared" si="0"/>
        <v>#DIV/0!</v>
      </c>
      <c r="K24" s="37"/>
      <c r="L24" s="13"/>
    </row>
    <row r="25" spans="1:12">
      <c r="A25" s="199"/>
      <c r="B25" s="37" t="s">
        <v>16</v>
      </c>
      <c r="C25" s="75">
        <v>40471</v>
      </c>
      <c r="D25" s="76"/>
      <c r="E25" s="72"/>
      <c r="F25" s="72"/>
      <c r="G25" s="72"/>
      <c r="H25" s="176"/>
      <c r="I25" s="22"/>
      <c r="J25" s="23" t="e">
        <f t="shared" si="0"/>
        <v>#DIV/0!</v>
      </c>
      <c r="K25" s="37"/>
      <c r="L25" s="13"/>
    </row>
    <row r="26" spans="1:12">
      <c r="A26" s="199"/>
      <c r="B26" s="37" t="s">
        <v>17</v>
      </c>
      <c r="C26" s="75">
        <v>40472</v>
      </c>
      <c r="D26" s="76"/>
      <c r="E26" s="72"/>
      <c r="F26" s="72"/>
      <c r="G26" s="72"/>
      <c r="H26" s="176"/>
      <c r="I26" s="22"/>
      <c r="J26" s="23" t="e">
        <f t="shared" si="0"/>
        <v>#DIV/0!</v>
      </c>
      <c r="K26" s="37"/>
      <c r="L26" s="13"/>
    </row>
    <row r="27" spans="1:12">
      <c r="A27" s="199"/>
      <c r="B27" s="37" t="s">
        <v>11</v>
      </c>
      <c r="C27" s="75">
        <v>40473</v>
      </c>
      <c r="D27" s="76"/>
      <c r="E27" s="72"/>
      <c r="F27" s="72"/>
      <c r="G27" s="72"/>
      <c r="H27" s="176"/>
      <c r="I27" s="22"/>
      <c r="J27" s="23" t="e">
        <f t="shared" si="0"/>
        <v>#DIV/0!</v>
      </c>
      <c r="K27" s="37"/>
      <c r="L27" s="13"/>
    </row>
    <row r="28" spans="1:12">
      <c r="A28" s="199"/>
      <c r="B28" s="19" t="s">
        <v>12</v>
      </c>
      <c r="C28" s="77">
        <v>40474</v>
      </c>
      <c r="D28" s="76"/>
      <c r="E28" s="73"/>
      <c r="F28" s="73"/>
      <c r="G28" s="73"/>
      <c r="H28" s="177"/>
      <c r="I28" s="28"/>
      <c r="J28" s="24" t="e">
        <f t="shared" si="0"/>
        <v>#DIV/0!</v>
      </c>
      <c r="K28" s="19"/>
      <c r="L28" s="14"/>
    </row>
    <row r="29" spans="1:12">
      <c r="A29" s="199"/>
      <c r="B29" s="19" t="s">
        <v>13</v>
      </c>
      <c r="C29" s="77">
        <v>40475</v>
      </c>
      <c r="D29" s="76"/>
      <c r="E29" s="73"/>
      <c r="F29" s="73"/>
      <c r="G29" s="73"/>
      <c r="H29" s="177"/>
      <c r="I29" s="28"/>
      <c r="J29" s="24" t="e">
        <f t="shared" si="0"/>
        <v>#DIV/0!</v>
      </c>
      <c r="K29" s="19"/>
      <c r="L29" s="14"/>
    </row>
    <row r="30" spans="1:12">
      <c r="A30" s="199" t="s">
        <v>24</v>
      </c>
      <c r="B30" s="37" t="s">
        <v>14</v>
      </c>
      <c r="C30" s="75">
        <v>40476</v>
      </c>
      <c r="D30" s="76"/>
      <c r="E30" s="72"/>
      <c r="F30" s="72"/>
      <c r="G30" s="72"/>
      <c r="H30" s="176"/>
      <c r="I30" s="22"/>
      <c r="J30" s="23" t="e">
        <f t="shared" si="0"/>
        <v>#DIV/0!</v>
      </c>
      <c r="K30" s="37"/>
      <c r="L30" s="13"/>
    </row>
    <row r="31" spans="1:12">
      <c r="A31" s="199"/>
      <c r="B31" s="37" t="s">
        <v>15</v>
      </c>
      <c r="C31" s="75">
        <v>40477</v>
      </c>
      <c r="D31" s="76"/>
      <c r="E31" s="72"/>
      <c r="F31" s="72"/>
      <c r="G31" s="72"/>
      <c r="H31" s="176"/>
      <c r="I31" s="22"/>
      <c r="J31" s="23" t="e">
        <f t="shared" si="0"/>
        <v>#DIV/0!</v>
      </c>
      <c r="K31" s="37"/>
      <c r="L31" s="13"/>
    </row>
    <row r="32" spans="1:12">
      <c r="A32" s="199"/>
      <c r="B32" s="37" t="s">
        <v>16</v>
      </c>
      <c r="C32" s="75">
        <v>40478</v>
      </c>
      <c r="D32" s="76"/>
      <c r="E32" s="72"/>
      <c r="F32" s="72"/>
      <c r="G32" s="72"/>
      <c r="H32" s="176"/>
      <c r="I32" s="22"/>
      <c r="J32" s="23" t="e">
        <f t="shared" si="0"/>
        <v>#DIV/0!</v>
      </c>
      <c r="K32" s="37"/>
      <c r="L32" s="13"/>
    </row>
    <row r="33" spans="1:12">
      <c r="A33" s="199"/>
      <c r="B33" s="37" t="s">
        <v>17</v>
      </c>
      <c r="C33" s="75">
        <v>40479</v>
      </c>
      <c r="D33" s="76"/>
      <c r="E33" s="72"/>
      <c r="F33" s="72"/>
      <c r="G33" s="72"/>
      <c r="H33" s="176"/>
      <c r="I33" s="22"/>
      <c r="J33" s="23" t="e">
        <f t="shared" si="0"/>
        <v>#DIV/0!</v>
      </c>
      <c r="K33" s="37"/>
      <c r="L33" s="13"/>
    </row>
    <row r="34" spans="1:12">
      <c r="A34" s="199"/>
      <c r="B34" s="37" t="s">
        <v>11</v>
      </c>
      <c r="C34" s="75">
        <v>40480</v>
      </c>
      <c r="D34" s="76"/>
      <c r="E34" s="72"/>
      <c r="F34" s="72"/>
      <c r="G34" s="72"/>
      <c r="H34" s="176"/>
      <c r="I34" s="22"/>
      <c r="J34" s="23" t="e">
        <f t="shared" si="0"/>
        <v>#DIV/0!</v>
      </c>
      <c r="K34" s="37"/>
      <c r="L34" s="13"/>
    </row>
    <row r="35" spans="1:12">
      <c r="A35" s="199"/>
      <c r="B35" s="19" t="s">
        <v>12</v>
      </c>
      <c r="C35" s="77">
        <v>40481</v>
      </c>
      <c r="D35" s="76"/>
      <c r="E35" s="73"/>
      <c r="F35" s="73"/>
      <c r="G35" s="73"/>
      <c r="H35" s="177"/>
      <c r="I35" s="28"/>
      <c r="J35" s="24" t="e">
        <f t="shared" si="0"/>
        <v>#DIV/0!</v>
      </c>
      <c r="K35" s="19"/>
      <c r="L35" s="14"/>
    </row>
    <row r="36" spans="1:12">
      <c r="A36" s="199"/>
      <c r="B36" s="19" t="s">
        <v>13</v>
      </c>
      <c r="C36" s="77">
        <v>40482</v>
      </c>
      <c r="D36" s="76"/>
      <c r="E36" s="73"/>
      <c r="F36" s="73"/>
      <c r="G36" s="73"/>
      <c r="H36" s="177"/>
      <c r="I36" s="28"/>
      <c r="J36" s="24" t="e">
        <f t="shared" si="0"/>
        <v>#DIV/0!</v>
      </c>
      <c r="K36" s="19"/>
      <c r="L36" s="14"/>
    </row>
    <row r="37" spans="1:12">
      <c r="A37" s="199" t="s">
        <v>25</v>
      </c>
      <c r="B37" s="37" t="s">
        <v>14</v>
      </c>
      <c r="C37" s="75">
        <v>40483</v>
      </c>
      <c r="D37" s="76"/>
      <c r="E37" s="72"/>
      <c r="F37" s="72"/>
      <c r="G37" s="72"/>
      <c r="H37" s="176"/>
      <c r="I37" s="22"/>
      <c r="J37" s="23" t="e">
        <f t="shared" si="0"/>
        <v>#DIV/0!</v>
      </c>
      <c r="K37" s="37"/>
      <c r="L37" s="13"/>
    </row>
    <row r="38" spans="1:12">
      <c r="A38" s="199"/>
      <c r="B38" s="37" t="s">
        <v>15</v>
      </c>
      <c r="C38" s="75">
        <v>40484</v>
      </c>
      <c r="D38" s="76"/>
      <c r="E38" s="72"/>
      <c r="F38" s="72"/>
      <c r="G38" s="72"/>
      <c r="H38" s="176"/>
      <c r="I38" s="22"/>
      <c r="J38" s="23" t="e">
        <f t="shared" si="0"/>
        <v>#DIV/0!</v>
      </c>
      <c r="K38" s="37"/>
      <c r="L38" s="13"/>
    </row>
    <row r="39" spans="1:12">
      <c r="A39" s="199"/>
      <c r="B39" s="37" t="s">
        <v>16</v>
      </c>
      <c r="C39" s="75">
        <v>40485</v>
      </c>
      <c r="D39" s="76"/>
      <c r="E39" s="72"/>
      <c r="F39" s="72"/>
      <c r="G39" s="72"/>
      <c r="H39" s="176"/>
      <c r="I39" s="22"/>
      <c r="J39" s="23" t="e">
        <f t="shared" si="0"/>
        <v>#DIV/0!</v>
      </c>
      <c r="K39" s="37"/>
      <c r="L39" s="13"/>
    </row>
    <row r="40" spans="1:12">
      <c r="A40" s="199"/>
      <c r="B40" s="37" t="s">
        <v>17</v>
      </c>
      <c r="C40" s="75">
        <v>40486</v>
      </c>
      <c r="D40" s="76"/>
      <c r="E40" s="72"/>
      <c r="F40" s="72"/>
      <c r="G40" s="72"/>
      <c r="H40" s="176"/>
      <c r="I40" s="22"/>
      <c r="J40" s="23" t="e">
        <f t="shared" si="0"/>
        <v>#DIV/0!</v>
      </c>
      <c r="K40" s="37"/>
      <c r="L40" s="13"/>
    </row>
    <row r="41" spans="1:12">
      <c r="A41" s="199"/>
      <c r="B41" s="37" t="s">
        <v>11</v>
      </c>
      <c r="C41" s="75">
        <v>40487</v>
      </c>
      <c r="D41" s="76"/>
      <c r="E41" s="72"/>
      <c r="F41" s="72"/>
      <c r="G41" s="72"/>
      <c r="H41" s="176"/>
      <c r="I41" s="22"/>
      <c r="J41" s="23" t="e">
        <f t="shared" si="0"/>
        <v>#DIV/0!</v>
      </c>
      <c r="K41" s="37"/>
      <c r="L41" s="13"/>
    </row>
    <row r="42" spans="1:12">
      <c r="A42" s="199"/>
      <c r="B42" s="19" t="s">
        <v>12</v>
      </c>
      <c r="C42" s="77">
        <v>40488</v>
      </c>
      <c r="D42" s="76"/>
      <c r="E42" s="73"/>
      <c r="F42" s="73"/>
      <c r="G42" s="73"/>
      <c r="H42" s="177"/>
      <c r="I42" s="28"/>
      <c r="J42" s="24" t="e">
        <f t="shared" si="0"/>
        <v>#DIV/0!</v>
      </c>
      <c r="K42" s="19"/>
      <c r="L42" s="14"/>
    </row>
    <row r="43" spans="1:12">
      <c r="A43" s="199"/>
      <c r="B43" s="19" t="s">
        <v>13</v>
      </c>
      <c r="C43" s="77">
        <v>40489</v>
      </c>
      <c r="D43" s="76"/>
      <c r="E43" s="73"/>
      <c r="F43" s="73"/>
      <c r="G43" s="73"/>
      <c r="H43" s="177"/>
      <c r="I43" s="28"/>
      <c r="J43" s="24" t="e">
        <f t="shared" si="0"/>
        <v>#DIV/0!</v>
      </c>
      <c r="K43" s="19"/>
      <c r="L43" s="14"/>
    </row>
    <row r="44" spans="1:12">
      <c r="A44" s="199" t="s">
        <v>26</v>
      </c>
      <c r="B44" s="37" t="s">
        <v>14</v>
      </c>
      <c r="C44" s="75">
        <v>40490</v>
      </c>
      <c r="D44" s="76"/>
      <c r="E44" s="72"/>
      <c r="F44" s="72"/>
      <c r="G44" s="72"/>
      <c r="H44" s="176"/>
      <c r="I44" s="22"/>
      <c r="J44" s="23" t="e">
        <f t="shared" si="0"/>
        <v>#DIV/0!</v>
      </c>
      <c r="K44" s="37"/>
      <c r="L44" s="13"/>
    </row>
    <row r="45" spans="1:12">
      <c r="A45" s="199"/>
      <c r="B45" s="37" t="s">
        <v>15</v>
      </c>
      <c r="C45" s="75">
        <v>40491</v>
      </c>
      <c r="D45" s="76"/>
      <c r="E45" s="72"/>
      <c r="F45" s="72"/>
      <c r="G45" s="72"/>
      <c r="H45" s="176"/>
      <c r="I45" s="22"/>
      <c r="J45" s="23" t="e">
        <f t="shared" si="0"/>
        <v>#DIV/0!</v>
      </c>
      <c r="K45" s="37"/>
      <c r="L45" s="13"/>
    </row>
    <row r="46" spans="1:12">
      <c r="A46" s="199"/>
      <c r="B46" s="37" t="s">
        <v>16</v>
      </c>
      <c r="C46" s="75">
        <v>40492</v>
      </c>
      <c r="D46" s="76"/>
      <c r="E46" s="72"/>
      <c r="F46" s="72"/>
      <c r="G46" s="72"/>
      <c r="H46" s="176"/>
      <c r="I46" s="22"/>
      <c r="J46" s="23" t="e">
        <f t="shared" si="0"/>
        <v>#DIV/0!</v>
      </c>
      <c r="K46" s="37"/>
      <c r="L46" s="13"/>
    </row>
    <row r="47" spans="1:12">
      <c r="A47" s="199"/>
      <c r="B47" s="37" t="s">
        <v>17</v>
      </c>
      <c r="C47" s="75">
        <v>40493</v>
      </c>
      <c r="D47" s="76"/>
      <c r="E47" s="72"/>
      <c r="F47" s="72"/>
      <c r="G47" s="72"/>
      <c r="H47" s="176"/>
      <c r="I47" s="22"/>
      <c r="J47" s="23" t="e">
        <f t="shared" si="0"/>
        <v>#DIV/0!</v>
      </c>
      <c r="K47" s="37"/>
      <c r="L47" s="13"/>
    </row>
    <row r="48" spans="1:12">
      <c r="A48" s="199"/>
      <c r="B48" s="37" t="s">
        <v>11</v>
      </c>
      <c r="C48" s="75">
        <v>40494</v>
      </c>
      <c r="D48" s="76"/>
      <c r="E48" s="72"/>
      <c r="F48" s="72"/>
      <c r="G48" s="72"/>
      <c r="H48" s="176"/>
      <c r="I48" s="22"/>
      <c r="J48" s="23" t="e">
        <f t="shared" si="0"/>
        <v>#DIV/0!</v>
      </c>
      <c r="K48" s="37"/>
      <c r="L48" s="13"/>
    </row>
    <row r="49" spans="1:12">
      <c r="A49" s="199"/>
      <c r="B49" s="19" t="s">
        <v>12</v>
      </c>
      <c r="C49" s="77">
        <v>40495</v>
      </c>
      <c r="D49" s="76"/>
      <c r="E49" s="73"/>
      <c r="F49" s="73"/>
      <c r="G49" s="73"/>
      <c r="H49" s="177"/>
      <c r="I49" s="28"/>
      <c r="J49" s="24" t="e">
        <f t="shared" si="0"/>
        <v>#DIV/0!</v>
      </c>
      <c r="K49" s="19"/>
      <c r="L49" s="14"/>
    </row>
    <row r="50" spans="1:12">
      <c r="A50" s="199"/>
      <c r="B50" s="19" t="s">
        <v>13</v>
      </c>
      <c r="C50" s="77">
        <v>40496</v>
      </c>
      <c r="D50" s="76"/>
      <c r="E50" s="73"/>
      <c r="F50" s="73"/>
      <c r="G50" s="73"/>
      <c r="H50" s="177"/>
      <c r="I50" s="28"/>
      <c r="J50" s="24" t="e">
        <f t="shared" si="0"/>
        <v>#DIV/0!</v>
      </c>
      <c r="K50" s="19"/>
      <c r="L50" s="14"/>
    </row>
    <row r="51" spans="1:12">
      <c r="A51" s="199" t="s">
        <v>27</v>
      </c>
      <c r="B51" s="37" t="s">
        <v>14</v>
      </c>
      <c r="C51" s="75">
        <v>40497</v>
      </c>
      <c r="D51" s="76"/>
      <c r="E51" s="72"/>
      <c r="F51" s="72"/>
      <c r="G51" s="72"/>
      <c r="H51" s="176"/>
      <c r="I51" s="22"/>
      <c r="J51" s="23" t="e">
        <f t="shared" si="0"/>
        <v>#DIV/0!</v>
      </c>
      <c r="K51" s="37"/>
      <c r="L51" s="13"/>
    </row>
    <row r="52" spans="1:12">
      <c r="A52" s="199"/>
      <c r="B52" s="37" t="s">
        <v>15</v>
      </c>
      <c r="C52" s="75">
        <v>40498</v>
      </c>
      <c r="D52" s="76"/>
      <c r="E52" s="72"/>
      <c r="F52" s="72"/>
      <c r="G52" s="72"/>
      <c r="H52" s="176"/>
      <c r="I52" s="22"/>
      <c r="J52" s="23" t="e">
        <f t="shared" si="0"/>
        <v>#DIV/0!</v>
      </c>
      <c r="K52" s="37"/>
      <c r="L52" s="13"/>
    </row>
    <row r="53" spans="1:12">
      <c r="A53" s="199"/>
      <c r="B53" s="37" t="s">
        <v>16</v>
      </c>
      <c r="C53" s="75">
        <v>40499</v>
      </c>
      <c r="D53" s="76"/>
      <c r="E53" s="72"/>
      <c r="F53" s="72"/>
      <c r="G53" s="72"/>
      <c r="H53" s="176"/>
      <c r="I53" s="22"/>
      <c r="J53" s="23" t="e">
        <f t="shared" si="0"/>
        <v>#DIV/0!</v>
      </c>
      <c r="K53" s="37"/>
      <c r="L53" s="13"/>
    </row>
    <row r="54" spans="1:12">
      <c r="A54" s="199"/>
      <c r="B54" s="37" t="s">
        <v>17</v>
      </c>
      <c r="C54" s="75">
        <v>40500</v>
      </c>
      <c r="D54" s="76"/>
      <c r="E54" s="72"/>
      <c r="F54" s="72"/>
      <c r="G54" s="72"/>
      <c r="H54" s="176"/>
      <c r="I54" s="22"/>
      <c r="J54" s="23" t="e">
        <f t="shared" si="0"/>
        <v>#DIV/0!</v>
      </c>
      <c r="K54" s="37"/>
      <c r="L54" s="13"/>
    </row>
    <row r="55" spans="1:12">
      <c r="A55" s="199"/>
      <c r="B55" s="37" t="s">
        <v>11</v>
      </c>
      <c r="C55" s="75">
        <v>40501</v>
      </c>
      <c r="D55" s="76"/>
      <c r="E55" s="72"/>
      <c r="F55" s="72"/>
      <c r="G55" s="72"/>
      <c r="H55" s="176"/>
      <c r="I55" s="22"/>
      <c r="J55" s="23" t="e">
        <f t="shared" si="0"/>
        <v>#DIV/0!</v>
      </c>
      <c r="K55" s="37"/>
      <c r="L55" s="13"/>
    </row>
    <row r="56" spans="1:12">
      <c r="A56" s="199"/>
      <c r="B56" s="19" t="s">
        <v>12</v>
      </c>
      <c r="C56" s="77">
        <v>40502</v>
      </c>
      <c r="D56" s="76"/>
      <c r="E56" s="73"/>
      <c r="F56" s="73"/>
      <c r="G56" s="73"/>
      <c r="H56" s="177"/>
      <c r="I56" s="28"/>
      <c r="J56" s="24" t="e">
        <f t="shared" si="0"/>
        <v>#DIV/0!</v>
      </c>
      <c r="K56" s="19"/>
      <c r="L56" s="14"/>
    </row>
    <row r="57" spans="1:12">
      <c r="A57" s="199"/>
      <c r="B57" s="19" t="s">
        <v>13</v>
      </c>
      <c r="C57" s="77">
        <v>40503</v>
      </c>
      <c r="D57" s="76"/>
      <c r="E57" s="73"/>
      <c r="F57" s="73"/>
      <c r="G57" s="73"/>
      <c r="H57" s="177"/>
      <c r="I57" s="28"/>
      <c r="J57" s="24" t="e">
        <f t="shared" si="0"/>
        <v>#DIV/0!</v>
      </c>
      <c r="K57" s="19"/>
      <c r="L57" s="14"/>
    </row>
    <row r="58" spans="1:12">
      <c r="A58" s="199" t="s">
        <v>28</v>
      </c>
      <c r="B58" s="37" t="s">
        <v>14</v>
      </c>
      <c r="C58" s="75">
        <v>40504</v>
      </c>
      <c r="D58" s="76"/>
      <c r="E58" s="72"/>
      <c r="F58" s="72"/>
      <c r="G58" s="72"/>
      <c r="H58" s="176"/>
      <c r="I58" s="22"/>
      <c r="J58" s="23" t="e">
        <f t="shared" si="0"/>
        <v>#DIV/0!</v>
      </c>
      <c r="K58" s="37"/>
      <c r="L58" s="13"/>
    </row>
    <row r="59" spans="1:12">
      <c r="A59" s="199"/>
      <c r="B59" s="37" t="s">
        <v>15</v>
      </c>
      <c r="C59" s="75">
        <v>40505</v>
      </c>
      <c r="D59" s="76"/>
      <c r="E59" s="72"/>
      <c r="F59" s="72"/>
      <c r="G59" s="72"/>
      <c r="H59" s="176"/>
      <c r="I59" s="22"/>
      <c r="J59" s="23" t="e">
        <f t="shared" si="0"/>
        <v>#DIV/0!</v>
      </c>
      <c r="K59" s="37"/>
      <c r="L59" s="13"/>
    </row>
    <row r="60" spans="1:12">
      <c r="A60" s="199"/>
      <c r="B60" s="37" t="s">
        <v>16</v>
      </c>
      <c r="C60" s="75">
        <v>40506</v>
      </c>
      <c r="D60" s="76"/>
      <c r="E60" s="72"/>
      <c r="F60" s="72"/>
      <c r="G60" s="72"/>
      <c r="H60" s="176"/>
      <c r="I60" s="22"/>
      <c r="J60" s="23" t="e">
        <f t="shared" si="0"/>
        <v>#DIV/0!</v>
      </c>
      <c r="K60" s="37"/>
      <c r="L60" s="13"/>
    </row>
    <row r="61" spans="1:12">
      <c r="A61" s="199"/>
      <c r="B61" s="37" t="s">
        <v>17</v>
      </c>
      <c r="C61" s="75">
        <v>40507</v>
      </c>
      <c r="D61" s="76"/>
      <c r="E61" s="72"/>
      <c r="F61" s="72"/>
      <c r="G61" s="72"/>
      <c r="H61" s="176"/>
      <c r="I61" s="22"/>
      <c r="J61" s="23" t="e">
        <f t="shared" si="0"/>
        <v>#DIV/0!</v>
      </c>
      <c r="K61" s="37"/>
      <c r="L61" s="13"/>
    </row>
    <row r="62" spans="1:12">
      <c r="A62" s="199"/>
      <c r="B62" s="37" t="s">
        <v>11</v>
      </c>
      <c r="C62" s="75">
        <v>40508</v>
      </c>
      <c r="D62" s="76"/>
      <c r="E62" s="72"/>
      <c r="F62" s="72"/>
      <c r="G62" s="72"/>
      <c r="H62" s="176"/>
      <c r="I62" s="22"/>
      <c r="J62" s="23" t="e">
        <f t="shared" si="0"/>
        <v>#DIV/0!</v>
      </c>
      <c r="K62" s="37"/>
      <c r="L62" s="13"/>
    </row>
    <row r="63" spans="1:12">
      <c r="A63" s="199"/>
      <c r="B63" s="19" t="s">
        <v>12</v>
      </c>
      <c r="C63" s="77">
        <v>40509</v>
      </c>
      <c r="D63" s="76"/>
      <c r="E63" s="73"/>
      <c r="F63" s="73"/>
      <c r="G63" s="73"/>
      <c r="H63" s="177"/>
      <c r="I63" s="28"/>
      <c r="J63" s="24" t="e">
        <f t="shared" si="0"/>
        <v>#DIV/0!</v>
      </c>
      <c r="K63" s="19"/>
      <c r="L63" s="14"/>
    </row>
    <row r="64" spans="1:12">
      <c r="A64" s="199"/>
      <c r="B64" s="19" t="s">
        <v>13</v>
      </c>
      <c r="C64" s="77">
        <v>40510</v>
      </c>
      <c r="D64" s="76"/>
      <c r="E64" s="73"/>
      <c r="F64" s="73"/>
      <c r="G64" s="73"/>
      <c r="H64" s="177"/>
      <c r="I64" s="28"/>
      <c r="J64" s="24" t="e">
        <f t="shared" si="0"/>
        <v>#DIV/0!</v>
      </c>
      <c r="K64" s="19"/>
      <c r="L64" s="14"/>
    </row>
    <row r="65" spans="1:12">
      <c r="A65" s="199" t="s">
        <v>29</v>
      </c>
      <c r="B65" s="37" t="s">
        <v>14</v>
      </c>
      <c r="C65" s="75">
        <v>40511</v>
      </c>
      <c r="D65" s="76"/>
      <c r="E65" s="72"/>
      <c r="F65" s="72"/>
      <c r="G65" s="72"/>
      <c r="H65" s="176"/>
      <c r="I65" s="22"/>
      <c r="J65" s="23" t="e">
        <f t="shared" si="0"/>
        <v>#DIV/0!</v>
      </c>
      <c r="K65" s="37"/>
      <c r="L65" s="13"/>
    </row>
    <row r="66" spans="1:12">
      <c r="A66" s="199"/>
      <c r="B66" s="37" t="s">
        <v>15</v>
      </c>
      <c r="C66" s="75">
        <v>40512</v>
      </c>
      <c r="D66" s="76"/>
      <c r="E66" s="72"/>
      <c r="F66" s="72"/>
      <c r="G66" s="72"/>
      <c r="H66" s="176"/>
      <c r="I66" s="22"/>
      <c r="J66" s="23" t="e">
        <f t="shared" si="0"/>
        <v>#DIV/0!</v>
      </c>
      <c r="K66" s="37"/>
      <c r="L66" s="13"/>
    </row>
    <row r="67" spans="1:12">
      <c r="A67" s="199"/>
      <c r="B67" s="37" t="s">
        <v>16</v>
      </c>
      <c r="C67" s="75">
        <v>40513</v>
      </c>
      <c r="D67" s="76"/>
      <c r="E67" s="72"/>
      <c r="F67" s="72"/>
      <c r="G67" s="72"/>
      <c r="H67" s="176"/>
      <c r="I67" s="22"/>
      <c r="J67" s="23" t="e">
        <f t="shared" si="0"/>
        <v>#DIV/0!</v>
      </c>
      <c r="K67" s="37"/>
      <c r="L67" s="13"/>
    </row>
    <row r="68" spans="1:12">
      <c r="A68" s="199"/>
      <c r="B68" s="37" t="s">
        <v>17</v>
      </c>
      <c r="C68" s="75">
        <v>40514</v>
      </c>
      <c r="D68" s="76"/>
      <c r="E68" s="72"/>
      <c r="F68" s="72"/>
      <c r="G68" s="72"/>
      <c r="H68" s="176"/>
      <c r="I68" s="22"/>
      <c r="J68" s="23" t="e">
        <f t="shared" si="0"/>
        <v>#DIV/0!</v>
      </c>
      <c r="K68" s="37"/>
      <c r="L68" s="13"/>
    </row>
    <row r="69" spans="1:12">
      <c r="A69" s="199"/>
      <c r="B69" s="37" t="s">
        <v>11</v>
      </c>
      <c r="C69" s="75">
        <v>40515</v>
      </c>
      <c r="D69" s="76"/>
      <c r="E69" s="72"/>
      <c r="F69" s="72"/>
      <c r="G69" s="72"/>
      <c r="H69" s="176"/>
      <c r="I69" s="22"/>
      <c r="J69" s="23" t="e">
        <f t="shared" si="0"/>
        <v>#DIV/0!</v>
      </c>
      <c r="K69" s="37"/>
      <c r="L69" s="13"/>
    </row>
    <row r="70" spans="1:12">
      <c r="A70" s="199"/>
      <c r="B70" s="19" t="s">
        <v>12</v>
      </c>
      <c r="C70" s="77">
        <v>40516</v>
      </c>
      <c r="D70" s="76"/>
      <c r="E70" s="73"/>
      <c r="F70" s="73"/>
      <c r="G70" s="73"/>
      <c r="H70" s="177"/>
      <c r="I70" s="28"/>
      <c r="J70" s="24" t="e">
        <f t="shared" si="0"/>
        <v>#DIV/0!</v>
      </c>
      <c r="K70" s="19"/>
      <c r="L70" s="14"/>
    </row>
    <row r="71" spans="1:12">
      <c r="A71" s="199"/>
      <c r="B71" s="19" t="s">
        <v>13</v>
      </c>
      <c r="C71" s="77">
        <v>40517</v>
      </c>
      <c r="D71" s="76"/>
      <c r="E71" s="73"/>
      <c r="F71" s="73"/>
      <c r="G71" s="73"/>
      <c r="H71" s="177"/>
      <c r="I71" s="28"/>
      <c r="J71" s="24" t="e">
        <f t="shared" ref="J71:J134" si="1">I71/H71/10</f>
        <v>#DIV/0!</v>
      </c>
      <c r="K71" s="19"/>
      <c r="L71" s="14"/>
    </row>
    <row r="72" spans="1:12">
      <c r="A72" s="199" t="s">
        <v>30</v>
      </c>
      <c r="B72" s="37" t="s">
        <v>14</v>
      </c>
      <c r="C72" s="75">
        <v>40518</v>
      </c>
      <c r="D72" s="76"/>
      <c r="E72" s="72"/>
      <c r="F72" s="72"/>
      <c r="G72" s="72"/>
      <c r="H72" s="176"/>
      <c r="I72" s="22"/>
      <c r="J72" s="23" t="e">
        <f t="shared" si="1"/>
        <v>#DIV/0!</v>
      </c>
      <c r="K72" s="37"/>
      <c r="L72" s="13"/>
    </row>
    <row r="73" spans="1:12">
      <c r="A73" s="199"/>
      <c r="B73" s="37" t="s">
        <v>15</v>
      </c>
      <c r="C73" s="75">
        <v>40519</v>
      </c>
      <c r="D73" s="76"/>
      <c r="E73" s="72"/>
      <c r="F73" s="72"/>
      <c r="G73" s="72"/>
      <c r="H73" s="176"/>
      <c r="I73" s="22"/>
      <c r="J73" s="23" t="e">
        <f t="shared" si="1"/>
        <v>#DIV/0!</v>
      </c>
      <c r="K73" s="37"/>
      <c r="L73" s="13"/>
    </row>
    <row r="74" spans="1:12">
      <c r="A74" s="199"/>
      <c r="B74" s="37" t="s">
        <v>16</v>
      </c>
      <c r="C74" s="75">
        <v>40520</v>
      </c>
      <c r="D74" s="76"/>
      <c r="E74" s="72"/>
      <c r="F74" s="72"/>
      <c r="G74" s="72"/>
      <c r="H74" s="176"/>
      <c r="I74" s="22"/>
      <c r="J74" s="23" t="e">
        <f t="shared" si="1"/>
        <v>#DIV/0!</v>
      </c>
      <c r="K74" s="37"/>
      <c r="L74" s="13"/>
    </row>
    <row r="75" spans="1:12">
      <c r="A75" s="199"/>
      <c r="B75" s="37" t="s">
        <v>17</v>
      </c>
      <c r="C75" s="75">
        <v>40521</v>
      </c>
      <c r="D75" s="76"/>
      <c r="E75" s="72"/>
      <c r="F75" s="72"/>
      <c r="G75" s="72"/>
      <c r="H75" s="176"/>
      <c r="I75" s="22"/>
      <c r="J75" s="23" t="e">
        <f t="shared" si="1"/>
        <v>#DIV/0!</v>
      </c>
      <c r="K75" s="37"/>
      <c r="L75" s="13"/>
    </row>
    <row r="76" spans="1:12">
      <c r="A76" s="199"/>
      <c r="B76" s="37" t="s">
        <v>11</v>
      </c>
      <c r="C76" s="75">
        <v>40522</v>
      </c>
      <c r="D76" s="76"/>
      <c r="E76" s="72"/>
      <c r="F76" s="72"/>
      <c r="G76" s="72"/>
      <c r="H76" s="176"/>
      <c r="I76" s="22"/>
      <c r="J76" s="23" t="e">
        <f t="shared" si="1"/>
        <v>#DIV/0!</v>
      </c>
      <c r="K76" s="37"/>
      <c r="L76" s="13"/>
    </row>
    <row r="77" spans="1:12">
      <c r="A77" s="199"/>
      <c r="B77" s="19" t="s">
        <v>12</v>
      </c>
      <c r="C77" s="77">
        <v>40523</v>
      </c>
      <c r="D77" s="76"/>
      <c r="E77" s="73"/>
      <c r="F77" s="73"/>
      <c r="G77" s="73"/>
      <c r="H77" s="177"/>
      <c r="I77" s="28"/>
      <c r="J77" s="24" t="e">
        <f t="shared" si="1"/>
        <v>#DIV/0!</v>
      </c>
      <c r="K77" s="19"/>
      <c r="L77" s="14"/>
    </row>
    <row r="78" spans="1:12">
      <c r="A78" s="199"/>
      <c r="B78" s="19" t="s">
        <v>13</v>
      </c>
      <c r="C78" s="77">
        <v>40524</v>
      </c>
      <c r="D78" s="76"/>
      <c r="E78" s="73"/>
      <c r="F78" s="73"/>
      <c r="G78" s="73"/>
      <c r="H78" s="177"/>
      <c r="I78" s="28"/>
      <c r="J78" s="24" t="e">
        <f t="shared" si="1"/>
        <v>#DIV/0!</v>
      </c>
      <c r="K78" s="19"/>
      <c r="L78" s="14"/>
    </row>
    <row r="79" spans="1:12">
      <c r="A79" s="199" t="s">
        <v>31</v>
      </c>
      <c r="B79" s="37" t="s">
        <v>14</v>
      </c>
      <c r="C79" s="75">
        <v>40525</v>
      </c>
      <c r="D79" s="76"/>
      <c r="E79" s="72"/>
      <c r="F79" s="72"/>
      <c r="G79" s="72"/>
      <c r="H79" s="176"/>
      <c r="I79" s="22"/>
      <c r="J79" s="23" t="e">
        <f t="shared" si="1"/>
        <v>#DIV/0!</v>
      </c>
      <c r="K79" s="37"/>
      <c r="L79" s="13"/>
    </row>
    <row r="80" spans="1:12">
      <c r="A80" s="199"/>
      <c r="B80" s="37" t="s">
        <v>15</v>
      </c>
      <c r="C80" s="75">
        <v>40526</v>
      </c>
      <c r="D80" s="76"/>
      <c r="E80" s="72"/>
      <c r="F80" s="72"/>
      <c r="G80" s="72"/>
      <c r="H80" s="176"/>
      <c r="I80" s="22"/>
      <c r="J80" s="23" t="e">
        <f t="shared" si="1"/>
        <v>#DIV/0!</v>
      </c>
      <c r="K80" s="37"/>
      <c r="L80" s="13"/>
    </row>
    <row r="81" spans="1:12">
      <c r="A81" s="199"/>
      <c r="B81" s="37" t="s">
        <v>16</v>
      </c>
      <c r="C81" s="75">
        <v>40527</v>
      </c>
      <c r="D81" s="76"/>
      <c r="E81" s="72"/>
      <c r="F81" s="72"/>
      <c r="G81" s="72"/>
      <c r="H81" s="176"/>
      <c r="I81" s="22"/>
      <c r="J81" s="23" t="e">
        <f t="shared" si="1"/>
        <v>#DIV/0!</v>
      </c>
      <c r="K81" s="37"/>
      <c r="L81" s="13"/>
    </row>
    <row r="82" spans="1:12">
      <c r="A82" s="199"/>
      <c r="B82" s="37" t="s">
        <v>17</v>
      </c>
      <c r="C82" s="75">
        <v>40528</v>
      </c>
      <c r="D82" s="76"/>
      <c r="E82" s="72"/>
      <c r="F82" s="72"/>
      <c r="G82" s="72"/>
      <c r="H82" s="176"/>
      <c r="I82" s="22"/>
      <c r="J82" s="23" t="e">
        <f t="shared" si="1"/>
        <v>#DIV/0!</v>
      </c>
      <c r="K82" s="37"/>
      <c r="L82" s="13"/>
    </row>
    <row r="83" spans="1:12">
      <c r="A83" s="199"/>
      <c r="B83" s="37" t="s">
        <v>11</v>
      </c>
      <c r="C83" s="75">
        <v>40529</v>
      </c>
      <c r="D83" s="76"/>
      <c r="E83" s="72"/>
      <c r="F83" s="72"/>
      <c r="G83" s="72"/>
      <c r="H83" s="176"/>
      <c r="I83" s="22"/>
      <c r="J83" s="23" t="e">
        <f t="shared" si="1"/>
        <v>#DIV/0!</v>
      </c>
      <c r="K83" s="37"/>
      <c r="L83" s="13"/>
    </row>
    <row r="84" spans="1:12">
      <c r="A84" s="199"/>
      <c r="B84" s="19" t="s">
        <v>12</v>
      </c>
      <c r="C84" s="77">
        <v>40530</v>
      </c>
      <c r="D84" s="76"/>
      <c r="E84" s="73"/>
      <c r="F84" s="73"/>
      <c r="G84" s="73"/>
      <c r="H84" s="177"/>
      <c r="I84" s="28"/>
      <c r="J84" s="24" t="e">
        <f t="shared" si="1"/>
        <v>#DIV/0!</v>
      </c>
      <c r="K84" s="19"/>
      <c r="L84" s="14"/>
    </row>
    <row r="85" spans="1:12">
      <c r="A85" s="199"/>
      <c r="B85" s="19" t="s">
        <v>13</v>
      </c>
      <c r="C85" s="77">
        <v>40531</v>
      </c>
      <c r="D85" s="76"/>
      <c r="E85" s="73"/>
      <c r="F85" s="73"/>
      <c r="G85" s="73"/>
      <c r="H85" s="177"/>
      <c r="I85" s="28"/>
      <c r="J85" s="24" t="e">
        <f t="shared" si="1"/>
        <v>#DIV/0!</v>
      </c>
      <c r="K85" s="19"/>
      <c r="L85" s="14"/>
    </row>
    <row r="86" spans="1:12">
      <c r="A86" s="199" t="s">
        <v>32</v>
      </c>
      <c r="B86" s="37" t="s">
        <v>14</v>
      </c>
      <c r="C86" s="75">
        <v>40532</v>
      </c>
      <c r="D86" s="76"/>
      <c r="E86" s="72"/>
      <c r="F86" s="72"/>
      <c r="G86" s="72"/>
      <c r="H86" s="176"/>
      <c r="I86" s="22"/>
      <c r="J86" s="23" t="e">
        <f t="shared" si="1"/>
        <v>#DIV/0!</v>
      </c>
      <c r="K86" s="37"/>
      <c r="L86" s="13"/>
    </row>
    <row r="87" spans="1:12">
      <c r="A87" s="199"/>
      <c r="B87" s="37" t="s">
        <v>15</v>
      </c>
      <c r="C87" s="75">
        <v>40533</v>
      </c>
      <c r="D87" s="76"/>
      <c r="E87" s="72"/>
      <c r="F87" s="72"/>
      <c r="G87" s="72"/>
      <c r="H87" s="176"/>
      <c r="I87" s="22"/>
      <c r="J87" s="23" t="e">
        <f t="shared" si="1"/>
        <v>#DIV/0!</v>
      </c>
      <c r="K87" s="37"/>
      <c r="L87" s="13"/>
    </row>
    <row r="88" spans="1:12">
      <c r="A88" s="199"/>
      <c r="B88" s="37" t="s">
        <v>16</v>
      </c>
      <c r="C88" s="75">
        <v>40534</v>
      </c>
      <c r="D88" s="76"/>
      <c r="E88" s="72"/>
      <c r="F88" s="72"/>
      <c r="G88" s="72"/>
      <c r="H88" s="176"/>
      <c r="I88" s="22"/>
      <c r="J88" s="23" t="e">
        <f t="shared" si="1"/>
        <v>#DIV/0!</v>
      </c>
      <c r="K88" s="37"/>
      <c r="L88" s="13"/>
    </row>
    <row r="89" spans="1:12">
      <c r="A89" s="199"/>
      <c r="B89" s="37" t="s">
        <v>17</v>
      </c>
      <c r="C89" s="75">
        <v>40535</v>
      </c>
      <c r="D89" s="76"/>
      <c r="E89" s="72"/>
      <c r="F89" s="72"/>
      <c r="G89" s="72"/>
      <c r="H89" s="176"/>
      <c r="I89" s="22"/>
      <c r="J89" s="23" t="e">
        <f t="shared" si="1"/>
        <v>#DIV/0!</v>
      </c>
      <c r="K89" s="37"/>
      <c r="L89" s="13"/>
    </row>
    <row r="90" spans="1:12">
      <c r="A90" s="199"/>
      <c r="B90" s="37" t="s">
        <v>11</v>
      </c>
      <c r="C90" s="75">
        <v>40536</v>
      </c>
      <c r="D90" s="76"/>
      <c r="E90" s="72"/>
      <c r="F90" s="72"/>
      <c r="G90" s="72"/>
      <c r="H90" s="176"/>
      <c r="I90" s="22"/>
      <c r="J90" s="23" t="e">
        <f t="shared" si="1"/>
        <v>#DIV/0!</v>
      </c>
      <c r="K90" s="37"/>
      <c r="L90" s="13"/>
    </row>
    <row r="91" spans="1:12">
      <c r="A91" s="199"/>
      <c r="B91" s="19" t="s">
        <v>12</v>
      </c>
      <c r="C91" s="77">
        <v>40537</v>
      </c>
      <c r="D91" s="76"/>
      <c r="E91" s="73"/>
      <c r="F91" s="73"/>
      <c r="G91" s="73"/>
      <c r="H91" s="177"/>
      <c r="I91" s="28"/>
      <c r="J91" s="24" t="e">
        <f t="shared" si="1"/>
        <v>#DIV/0!</v>
      </c>
      <c r="K91" s="19"/>
      <c r="L91" s="14"/>
    </row>
    <row r="92" spans="1:12">
      <c r="A92" s="199"/>
      <c r="B92" s="19" t="s">
        <v>13</v>
      </c>
      <c r="C92" s="77">
        <v>40538</v>
      </c>
      <c r="D92" s="76"/>
      <c r="E92" s="73"/>
      <c r="F92" s="73"/>
      <c r="G92" s="73"/>
      <c r="H92" s="177"/>
      <c r="I92" s="28"/>
      <c r="J92" s="24" t="e">
        <f t="shared" si="1"/>
        <v>#DIV/0!</v>
      </c>
      <c r="K92" s="19"/>
      <c r="L92" s="14"/>
    </row>
    <row r="93" spans="1:12">
      <c r="A93" s="199" t="s">
        <v>33</v>
      </c>
      <c r="B93" s="37" t="s">
        <v>14</v>
      </c>
      <c r="C93" s="75">
        <v>40539</v>
      </c>
      <c r="D93" s="76"/>
      <c r="E93" s="72"/>
      <c r="F93" s="72"/>
      <c r="G93" s="72"/>
      <c r="H93" s="176"/>
      <c r="I93" s="22"/>
      <c r="J93" s="23" t="e">
        <f t="shared" si="1"/>
        <v>#DIV/0!</v>
      </c>
      <c r="K93" s="37"/>
      <c r="L93" s="13"/>
    </row>
    <row r="94" spans="1:12">
      <c r="A94" s="199"/>
      <c r="B94" s="37" t="s">
        <v>15</v>
      </c>
      <c r="C94" s="75">
        <v>40540</v>
      </c>
      <c r="D94" s="76"/>
      <c r="E94" s="72"/>
      <c r="F94" s="72"/>
      <c r="G94" s="72"/>
      <c r="H94" s="176"/>
      <c r="I94" s="22"/>
      <c r="J94" s="23" t="e">
        <f t="shared" si="1"/>
        <v>#DIV/0!</v>
      </c>
      <c r="K94" s="37"/>
      <c r="L94" s="13"/>
    </row>
    <row r="95" spans="1:12">
      <c r="A95" s="199"/>
      <c r="B95" s="37" t="s">
        <v>16</v>
      </c>
      <c r="C95" s="75">
        <v>40541</v>
      </c>
      <c r="D95" s="76"/>
      <c r="E95" s="72"/>
      <c r="F95" s="72"/>
      <c r="G95" s="72"/>
      <c r="H95" s="176"/>
      <c r="I95" s="22"/>
      <c r="J95" s="23" t="e">
        <f t="shared" si="1"/>
        <v>#DIV/0!</v>
      </c>
      <c r="K95" s="37"/>
      <c r="L95" s="13"/>
    </row>
    <row r="96" spans="1:12">
      <c r="A96" s="199"/>
      <c r="B96" s="37" t="s">
        <v>17</v>
      </c>
      <c r="C96" s="75">
        <v>40542</v>
      </c>
      <c r="D96" s="76"/>
      <c r="E96" s="72"/>
      <c r="F96" s="72"/>
      <c r="G96" s="72"/>
      <c r="H96" s="176"/>
      <c r="I96" s="22"/>
      <c r="J96" s="23" t="e">
        <f t="shared" si="1"/>
        <v>#DIV/0!</v>
      </c>
      <c r="K96" s="37"/>
      <c r="L96" s="13"/>
    </row>
    <row r="97" spans="1:12">
      <c r="A97" s="199"/>
      <c r="B97" s="37" t="s">
        <v>11</v>
      </c>
      <c r="C97" s="75">
        <v>40543</v>
      </c>
      <c r="D97" s="76"/>
      <c r="E97" s="72"/>
      <c r="F97" s="72"/>
      <c r="G97" s="72"/>
      <c r="H97" s="176"/>
      <c r="I97" s="22"/>
      <c r="J97" s="23" t="e">
        <f t="shared" si="1"/>
        <v>#DIV/0!</v>
      </c>
      <c r="K97" s="37"/>
      <c r="L97" s="13"/>
    </row>
    <row r="98" spans="1:12">
      <c r="A98" s="199"/>
      <c r="B98" s="19" t="s">
        <v>12</v>
      </c>
      <c r="C98" s="77">
        <v>40544</v>
      </c>
      <c r="D98" s="76"/>
      <c r="E98" s="73"/>
      <c r="F98" s="73"/>
      <c r="G98" s="73"/>
      <c r="H98" s="177"/>
      <c r="I98" s="28"/>
      <c r="J98" s="24" t="e">
        <f t="shared" si="1"/>
        <v>#DIV/0!</v>
      </c>
      <c r="K98" s="19"/>
      <c r="L98" s="14"/>
    </row>
    <row r="99" spans="1:12">
      <c r="A99" s="199"/>
      <c r="B99" s="19" t="s">
        <v>13</v>
      </c>
      <c r="C99" s="77">
        <v>40545</v>
      </c>
      <c r="D99" s="76"/>
      <c r="E99" s="73"/>
      <c r="F99" s="73"/>
      <c r="G99" s="73"/>
      <c r="H99" s="177"/>
      <c r="I99" s="28"/>
      <c r="J99" s="24" t="e">
        <f t="shared" si="1"/>
        <v>#DIV/0!</v>
      </c>
      <c r="K99" s="19"/>
      <c r="L99" s="14"/>
    </row>
    <row r="100" spans="1:12">
      <c r="A100" s="199" t="s">
        <v>34</v>
      </c>
      <c r="B100" s="37" t="s">
        <v>14</v>
      </c>
      <c r="C100" s="75">
        <v>40546</v>
      </c>
      <c r="D100" s="76"/>
      <c r="E100" s="72"/>
      <c r="F100" s="72"/>
      <c r="G100" s="72"/>
      <c r="H100" s="176"/>
      <c r="I100" s="22"/>
      <c r="J100" s="23" t="e">
        <f t="shared" si="1"/>
        <v>#DIV/0!</v>
      </c>
      <c r="K100" s="37"/>
      <c r="L100" s="13"/>
    </row>
    <row r="101" spans="1:12">
      <c r="A101" s="199"/>
      <c r="B101" s="37" t="s">
        <v>15</v>
      </c>
      <c r="C101" s="75">
        <v>40547</v>
      </c>
      <c r="D101" s="76"/>
      <c r="E101" s="72"/>
      <c r="F101" s="72"/>
      <c r="G101" s="72"/>
      <c r="H101" s="176"/>
      <c r="I101" s="22"/>
      <c r="J101" s="23" t="e">
        <f t="shared" si="1"/>
        <v>#DIV/0!</v>
      </c>
      <c r="K101" s="37"/>
      <c r="L101" s="13"/>
    </row>
    <row r="102" spans="1:12">
      <c r="A102" s="199"/>
      <c r="B102" s="37" t="s">
        <v>16</v>
      </c>
      <c r="C102" s="75">
        <v>40548</v>
      </c>
      <c r="D102" s="76"/>
      <c r="E102" s="72"/>
      <c r="F102" s="72"/>
      <c r="G102" s="72"/>
      <c r="H102" s="176"/>
      <c r="I102" s="22"/>
      <c r="J102" s="23" t="e">
        <f t="shared" si="1"/>
        <v>#DIV/0!</v>
      </c>
      <c r="K102" s="37"/>
      <c r="L102" s="13"/>
    </row>
    <row r="103" spans="1:12">
      <c r="A103" s="199"/>
      <c r="B103" s="37" t="s">
        <v>17</v>
      </c>
      <c r="C103" s="75">
        <v>40549</v>
      </c>
      <c r="D103" s="76"/>
      <c r="E103" s="72"/>
      <c r="F103" s="72"/>
      <c r="G103" s="72"/>
      <c r="H103" s="176"/>
      <c r="I103" s="22"/>
      <c r="J103" s="23" t="e">
        <f t="shared" si="1"/>
        <v>#DIV/0!</v>
      </c>
      <c r="K103" s="37"/>
      <c r="L103" s="13"/>
    </row>
    <row r="104" spans="1:12">
      <c r="A104" s="199"/>
      <c r="B104" s="37" t="s">
        <v>11</v>
      </c>
      <c r="C104" s="75">
        <v>40550</v>
      </c>
      <c r="D104" s="76"/>
      <c r="E104" s="72"/>
      <c r="F104" s="72"/>
      <c r="G104" s="72"/>
      <c r="H104" s="176"/>
      <c r="I104" s="22"/>
      <c r="J104" s="23" t="e">
        <f t="shared" si="1"/>
        <v>#DIV/0!</v>
      </c>
      <c r="K104" s="37"/>
      <c r="L104" s="13"/>
    </row>
    <row r="105" spans="1:12">
      <c r="A105" s="199"/>
      <c r="B105" s="19" t="s">
        <v>12</v>
      </c>
      <c r="C105" s="77">
        <v>40551</v>
      </c>
      <c r="D105" s="76"/>
      <c r="E105" s="73"/>
      <c r="F105" s="73"/>
      <c r="G105" s="73"/>
      <c r="H105" s="177"/>
      <c r="I105" s="28"/>
      <c r="J105" s="24" t="e">
        <f t="shared" si="1"/>
        <v>#DIV/0!</v>
      </c>
      <c r="K105" s="19"/>
      <c r="L105" s="14"/>
    </row>
    <row r="106" spans="1:12">
      <c r="A106" s="199"/>
      <c r="B106" s="19" t="s">
        <v>13</v>
      </c>
      <c r="C106" s="77">
        <v>40552</v>
      </c>
      <c r="D106" s="76"/>
      <c r="E106" s="73"/>
      <c r="F106" s="73"/>
      <c r="G106" s="73"/>
      <c r="H106" s="177"/>
      <c r="I106" s="28"/>
      <c r="J106" s="24" t="e">
        <f t="shared" si="1"/>
        <v>#DIV/0!</v>
      </c>
      <c r="K106" s="19"/>
      <c r="L106" s="14"/>
    </row>
    <row r="107" spans="1:12">
      <c r="A107" s="199" t="s">
        <v>35</v>
      </c>
      <c r="B107" s="37" t="s">
        <v>14</v>
      </c>
      <c r="C107" s="75">
        <v>40553</v>
      </c>
      <c r="D107" s="76"/>
      <c r="E107" s="72"/>
      <c r="F107" s="72"/>
      <c r="G107" s="72"/>
      <c r="H107" s="176"/>
      <c r="I107" s="22"/>
      <c r="J107" s="23" t="e">
        <f t="shared" si="1"/>
        <v>#DIV/0!</v>
      </c>
      <c r="K107" s="37"/>
      <c r="L107" s="13"/>
    </row>
    <row r="108" spans="1:12">
      <c r="A108" s="199"/>
      <c r="B108" s="37" t="s">
        <v>15</v>
      </c>
      <c r="C108" s="75">
        <v>40554</v>
      </c>
      <c r="D108" s="76"/>
      <c r="E108" s="72"/>
      <c r="F108" s="72"/>
      <c r="G108" s="72"/>
      <c r="H108" s="176"/>
      <c r="I108" s="22"/>
      <c r="J108" s="23" t="e">
        <f t="shared" si="1"/>
        <v>#DIV/0!</v>
      </c>
      <c r="K108" s="37"/>
      <c r="L108" s="13"/>
    </row>
    <row r="109" spans="1:12">
      <c r="A109" s="199"/>
      <c r="B109" s="37" t="s">
        <v>16</v>
      </c>
      <c r="C109" s="75">
        <v>40555</v>
      </c>
      <c r="D109" s="76"/>
      <c r="E109" s="72"/>
      <c r="F109" s="72"/>
      <c r="G109" s="72"/>
      <c r="H109" s="176"/>
      <c r="I109" s="22"/>
      <c r="J109" s="23" t="e">
        <f t="shared" si="1"/>
        <v>#DIV/0!</v>
      </c>
      <c r="K109" s="37"/>
      <c r="L109" s="13"/>
    </row>
    <row r="110" spans="1:12">
      <c r="A110" s="199"/>
      <c r="B110" s="37" t="s">
        <v>17</v>
      </c>
      <c r="C110" s="75">
        <v>40556</v>
      </c>
      <c r="D110" s="76"/>
      <c r="E110" s="72"/>
      <c r="F110" s="72"/>
      <c r="G110" s="72"/>
      <c r="H110" s="176"/>
      <c r="I110" s="22"/>
      <c r="J110" s="23" t="e">
        <f t="shared" si="1"/>
        <v>#DIV/0!</v>
      </c>
      <c r="K110" s="37"/>
      <c r="L110" s="13"/>
    </row>
    <row r="111" spans="1:12">
      <c r="A111" s="199"/>
      <c r="B111" s="37" t="s">
        <v>11</v>
      </c>
      <c r="C111" s="75">
        <v>40557</v>
      </c>
      <c r="D111" s="76"/>
      <c r="E111" s="72"/>
      <c r="F111" s="72"/>
      <c r="G111" s="72"/>
      <c r="H111" s="176"/>
      <c r="I111" s="22"/>
      <c r="J111" s="23" t="e">
        <f t="shared" si="1"/>
        <v>#DIV/0!</v>
      </c>
      <c r="K111" s="37"/>
      <c r="L111" s="13"/>
    </row>
    <row r="112" spans="1:12">
      <c r="A112" s="199"/>
      <c r="B112" s="19" t="s">
        <v>12</v>
      </c>
      <c r="C112" s="77">
        <v>40558</v>
      </c>
      <c r="D112" s="76"/>
      <c r="E112" s="73"/>
      <c r="F112" s="73"/>
      <c r="G112" s="73"/>
      <c r="H112" s="177"/>
      <c r="I112" s="28"/>
      <c r="J112" s="24" t="e">
        <f t="shared" si="1"/>
        <v>#DIV/0!</v>
      </c>
      <c r="K112" s="19"/>
      <c r="L112" s="14"/>
    </row>
    <row r="113" spans="1:12">
      <c r="A113" s="199"/>
      <c r="B113" s="19" t="s">
        <v>13</v>
      </c>
      <c r="C113" s="77">
        <v>40559</v>
      </c>
      <c r="D113" s="76"/>
      <c r="E113" s="73"/>
      <c r="F113" s="73"/>
      <c r="G113" s="73"/>
      <c r="H113" s="177"/>
      <c r="I113" s="28"/>
      <c r="J113" s="24" t="e">
        <f t="shared" si="1"/>
        <v>#DIV/0!</v>
      </c>
      <c r="K113" s="19"/>
      <c r="L113" s="14"/>
    </row>
    <row r="114" spans="1:12">
      <c r="A114" s="199" t="s">
        <v>36</v>
      </c>
      <c r="B114" s="37" t="s">
        <v>14</v>
      </c>
      <c r="C114" s="75">
        <v>40560</v>
      </c>
      <c r="D114" s="76"/>
      <c r="E114" s="72"/>
      <c r="F114" s="72"/>
      <c r="G114" s="72"/>
      <c r="H114" s="176"/>
      <c r="I114" s="22"/>
      <c r="J114" s="23" t="e">
        <f t="shared" si="1"/>
        <v>#DIV/0!</v>
      </c>
      <c r="K114" s="37"/>
      <c r="L114" s="13"/>
    </row>
    <row r="115" spans="1:12">
      <c r="A115" s="199"/>
      <c r="B115" s="37" t="s">
        <v>15</v>
      </c>
      <c r="C115" s="75">
        <v>40561</v>
      </c>
      <c r="D115" s="76"/>
      <c r="E115" s="72"/>
      <c r="F115" s="72"/>
      <c r="G115" s="72"/>
      <c r="H115" s="176"/>
      <c r="I115" s="22"/>
      <c r="J115" s="23" t="e">
        <f t="shared" si="1"/>
        <v>#DIV/0!</v>
      </c>
      <c r="K115" s="37"/>
      <c r="L115" s="13"/>
    </row>
    <row r="116" spans="1:12">
      <c r="A116" s="199"/>
      <c r="B116" s="37" t="s">
        <v>16</v>
      </c>
      <c r="C116" s="75">
        <v>40562</v>
      </c>
      <c r="D116" s="76"/>
      <c r="E116" s="72"/>
      <c r="F116" s="72"/>
      <c r="G116" s="72"/>
      <c r="H116" s="176"/>
      <c r="I116" s="22"/>
      <c r="J116" s="23" t="e">
        <f t="shared" si="1"/>
        <v>#DIV/0!</v>
      </c>
      <c r="K116" s="37"/>
      <c r="L116" s="13"/>
    </row>
    <row r="117" spans="1:12">
      <c r="A117" s="199"/>
      <c r="B117" s="37" t="s">
        <v>17</v>
      </c>
      <c r="C117" s="75">
        <v>40563</v>
      </c>
      <c r="D117" s="76"/>
      <c r="E117" s="72"/>
      <c r="F117" s="72"/>
      <c r="G117" s="72"/>
      <c r="H117" s="176"/>
      <c r="I117" s="22"/>
      <c r="J117" s="23" t="e">
        <f t="shared" si="1"/>
        <v>#DIV/0!</v>
      </c>
      <c r="K117" s="37"/>
      <c r="L117" s="13"/>
    </row>
    <row r="118" spans="1:12">
      <c r="A118" s="199"/>
      <c r="B118" s="37" t="s">
        <v>11</v>
      </c>
      <c r="C118" s="75">
        <v>40564</v>
      </c>
      <c r="D118" s="76"/>
      <c r="E118" s="72"/>
      <c r="F118" s="72"/>
      <c r="G118" s="72"/>
      <c r="H118" s="176"/>
      <c r="I118" s="22"/>
      <c r="J118" s="23" t="e">
        <f t="shared" si="1"/>
        <v>#DIV/0!</v>
      </c>
      <c r="K118" s="37"/>
      <c r="L118" s="13"/>
    </row>
    <row r="119" spans="1:12">
      <c r="A119" s="199"/>
      <c r="B119" s="19" t="s">
        <v>12</v>
      </c>
      <c r="C119" s="77">
        <v>40565</v>
      </c>
      <c r="D119" s="76"/>
      <c r="E119" s="73"/>
      <c r="F119" s="73"/>
      <c r="G119" s="73"/>
      <c r="H119" s="177"/>
      <c r="I119" s="28"/>
      <c r="J119" s="24" t="e">
        <f t="shared" si="1"/>
        <v>#DIV/0!</v>
      </c>
      <c r="K119" s="19"/>
      <c r="L119" s="14"/>
    </row>
    <row r="120" spans="1:12">
      <c r="A120" s="199"/>
      <c r="B120" s="19" t="s">
        <v>13</v>
      </c>
      <c r="C120" s="77">
        <v>40566</v>
      </c>
      <c r="D120" s="76"/>
      <c r="E120" s="73"/>
      <c r="F120" s="73"/>
      <c r="G120" s="73"/>
      <c r="H120" s="177"/>
      <c r="I120" s="28"/>
      <c r="J120" s="24" t="e">
        <f t="shared" si="1"/>
        <v>#DIV/0!</v>
      </c>
      <c r="K120" s="19"/>
      <c r="L120" s="14"/>
    </row>
    <row r="121" spans="1:12">
      <c r="A121" s="199" t="s">
        <v>37</v>
      </c>
      <c r="B121" s="37" t="s">
        <v>14</v>
      </c>
      <c r="C121" s="75">
        <v>40567</v>
      </c>
      <c r="D121" s="76"/>
      <c r="E121" s="72"/>
      <c r="F121" s="72"/>
      <c r="G121" s="72"/>
      <c r="H121" s="176"/>
      <c r="I121" s="22"/>
      <c r="J121" s="23" t="e">
        <f t="shared" si="1"/>
        <v>#DIV/0!</v>
      </c>
      <c r="K121" s="37"/>
      <c r="L121" s="13"/>
    </row>
    <row r="122" spans="1:12">
      <c r="A122" s="199"/>
      <c r="B122" s="37" t="s">
        <v>15</v>
      </c>
      <c r="C122" s="75">
        <v>40568</v>
      </c>
      <c r="D122" s="76"/>
      <c r="E122" s="72"/>
      <c r="F122" s="72"/>
      <c r="G122" s="72"/>
      <c r="H122" s="176"/>
      <c r="I122" s="22"/>
      <c r="J122" s="23" t="e">
        <f t="shared" si="1"/>
        <v>#DIV/0!</v>
      </c>
      <c r="K122" s="37"/>
      <c r="L122" s="13"/>
    </row>
    <row r="123" spans="1:12">
      <c r="A123" s="199"/>
      <c r="B123" s="37" t="s">
        <v>16</v>
      </c>
      <c r="C123" s="75">
        <v>40569</v>
      </c>
      <c r="D123" s="76"/>
      <c r="E123" s="72"/>
      <c r="F123" s="72"/>
      <c r="G123" s="72"/>
      <c r="H123" s="176"/>
      <c r="I123" s="22"/>
      <c r="J123" s="23" t="e">
        <f t="shared" si="1"/>
        <v>#DIV/0!</v>
      </c>
      <c r="K123" s="37"/>
      <c r="L123" s="13"/>
    </row>
    <row r="124" spans="1:12">
      <c r="A124" s="199"/>
      <c r="B124" s="37" t="s">
        <v>17</v>
      </c>
      <c r="C124" s="75">
        <v>40570</v>
      </c>
      <c r="D124" s="76"/>
      <c r="E124" s="72"/>
      <c r="F124" s="72"/>
      <c r="G124" s="72"/>
      <c r="H124" s="176"/>
      <c r="I124" s="22"/>
      <c r="J124" s="23" t="e">
        <f t="shared" si="1"/>
        <v>#DIV/0!</v>
      </c>
      <c r="K124" s="37"/>
      <c r="L124" s="13"/>
    </row>
    <row r="125" spans="1:12">
      <c r="A125" s="199"/>
      <c r="B125" s="37" t="s">
        <v>11</v>
      </c>
      <c r="C125" s="75">
        <v>40571</v>
      </c>
      <c r="D125" s="76"/>
      <c r="E125" s="72"/>
      <c r="F125" s="72"/>
      <c r="G125" s="72"/>
      <c r="H125" s="176"/>
      <c r="I125" s="22"/>
      <c r="J125" s="23" t="e">
        <f t="shared" si="1"/>
        <v>#DIV/0!</v>
      </c>
      <c r="K125" s="37"/>
      <c r="L125" s="13"/>
    </row>
    <row r="126" spans="1:12">
      <c r="A126" s="199"/>
      <c r="B126" s="19" t="s">
        <v>12</v>
      </c>
      <c r="C126" s="77">
        <v>40572</v>
      </c>
      <c r="D126" s="76"/>
      <c r="E126" s="73"/>
      <c r="F126" s="73"/>
      <c r="G126" s="73"/>
      <c r="H126" s="177"/>
      <c r="I126" s="28"/>
      <c r="J126" s="24" t="e">
        <f t="shared" si="1"/>
        <v>#DIV/0!</v>
      </c>
      <c r="K126" s="19"/>
      <c r="L126" s="14"/>
    </row>
    <row r="127" spans="1:12">
      <c r="A127" s="199"/>
      <c r="B127" s="19" t="s">
        <v>13</v>
      </c>
      <c r="C127" s="77">
        <v>40573</v>
      </c>
      <c r="D127" s="76"/>
      <c r="E127" s="73"/>
      <c r="F127" s="73"/>
      <c r="G127" s="73"/>
      <c r="H127" s="177"/>
      <c r="I127" s="28"/>
      <c r="J127" s="24" t="e">
        <f t="shared" si="1"/>
        <v>#DIV/0!</v>
      </c>
      <c r="K127" s="19"/>
      <c r="L127" s="14"/>
    </row>
    <row r="128" spans="1:12">
      <c r="A128" s="199" t="s">
        <v>38</v>
      </c>
      <c r="B128" s="37" t="s">
        <v>14</v>
      </c>
      <c r="C128" s="75">
        <v>40574</v>
      </c>
      <c r="D128" s="76"/>
      <c r="E128" s="72"/>
      <c r="F128" s="72"/>
      <c r="G128" s="72"/>
      <c r="H128" s="176"/>
      <c r="I128" s="22"/>
      <c r="J128" s="23" t="e">
        <f t="shared" si="1"/>
        <v>#DIV/0!</v>
      </c>
      <c r="K128" s="37"/>
      <c r="L128" s="13"/>
    </row>
    <row r="129" spans="1:12">
      <c r="A129" s="199"/>
      <c r="B129" s="37" t="s">
        <v>15</v>
      </c>
      <c r="C129" s="75">
        <v>40575</v>
      </c>
      <c r="D129" s="76"/>
      <c r="E129" s="72"/>
      <c r="F129" s="72"/>
      <c r="G129" s="72"/>
      <c r="H129" s="176"/>
      <c r="I129" s="22"/>
      <c r="J129" s="23" t="e">
        <f t="shared" si="1"/>
        <v>#DIV/0!</v>
      </c>
      <c r="K129" s="37"/>
      <c r="L129" s="13"/>
    </row>
    <row r="130" spans="1:12">
      <c r="A130" s="199"/>
      <c r="B130" s="37" t="s">
        <v>16</v>
      </c>
      <c r="C130" s="75">
        <v>40576</v>
      </c>
      <c r="D130" s="76"/>
      <c r="E130" s="72"/>
      <c r="F130" s="72"/>
      <c r="G130" s="72"/>
      <c r="H130" s="176"/>
      <c r="I130" s="22"/>
      <c r="J130" s="23" t="e">
        <f t="shared" si="1"/>
        <v>#DIV/0!</v>
      </c>
      <c r="K130" s="37"/>
      <c r="L130" s="13"/>
    </row>
    <row r="131" spans="1:12">
      <c r="A131" s="199"/>
      <c r="B131" s="37" t="s">
        <v>17</v>
      </c>
      <c r="C131" s="75">
        <v>40577</v>
      </c>
      <c r="D131" s="76"/>
      <c r="E131" s="72"/>
      <c r="F131" s="72"/>
      <c r="G131" s="72"/>
      <c r="H131" s="176"/>
      <c r="I131" s="22"/>
      <c r="J131" s="23" t="e">
        <f t="shared" si="1"/>
        <v>#DIV/0!</v>
      </c>
      <c r="K131" s="37"/>
      <c r="L131" s="13"/>
    </row>
    <row r="132" spans="1:12">
      <c r="A132" s="199"/>
      <c r="B132" s="37" t="s">
        <v>11</v>
      </c>
      <c r="C132" s="75">
        <v>40578</v>
      </c>
      <c r="D132" s="76"/>
      <c r="E132" s="72"/>
      <c r="F132" s="72"/>
      <c r="G132" s="72"/>
      <c r="H132" s="176"/>
      <c r="I132" s="22"/>
      <c r="J132" s="23" t="e">
        <f t="shared" si="1"/>
        <v>#DIV/0!</v>
      </c>
      <c r="K132" s="37"/>
      <c r="L132" s="13"/>
    </row>
    <row r="133" spans="1:12">
      <c r="A133" s="199"/>
      <c r="B133" s="19" t="s">
        <v>12</v>
      </c>
      <c r="C133" s="77">
        <v>40579</v>
      </c>
      <c r="D133" s="76"/>
      <c r="E133" s="73"/>
      <c r="F133" s="73"/>
      <c r="G133" s="73"/>
      <c r="H133" s="177"/>
      <c r="I133" s="28"/>
      <c r="J133" s="24" t="e">
        <f t="shared" si="1"/>
        <v>#DIV/0!</v>
      </c>
      <c r="K133" s="19"/>
      <c r="L133" s="14"/>
    </row>
    <row r="134" spans="1:12">
      <c r="A134" s="199"/>
      <c r="B134" s="19" t="s">
        <v>13</v>
      </c>
      <c r="C134" s="77">
        <v>40580</v>
      </c>
      <c r="D134" s="76"/>
      <c r="E134" s="73"/>
      <c r="F134" s="73"/>
      <c r="G134" s="73"/>
      <c r="H134" s="177"/>
      <c r="I134" s="28"/>
      <c r="J134" s="24" t="e">
        <f t="shared" si="1"/>
        <v>#DIV/0!</v>
      </c>
      <c r="K134" s="19"/>
      <c r="L134" s="14"/>
    </row>
    <row r="135" spans="1:12">
      <c r="A135" s="199" t="s">
        <v>39</v>
      </c>
      <c r="B135" s="37" t="s">
        <v>14</v>
      </c>
      <c r="C135" s="75">
        <v>40581</v>
      </c>
      <c r="D135" s="76"/>
      <c r="E135" s="72"/>
      <c r="F135" s="72"/>
      <c r="G135" s="72"/>
      <c r="H135" s="176"/>
      <c r="I135" s="22"/>
      <c r="J135" s="23" t="e">
        <f t="shared" ref="J135:J198" si="2">I135/H135/10</f>
        <v>#DIV/0!</v>
      </c>
      <c r="K135" s="37"/>
      <c r="L135" s="13"/>
    </row>
    <row r="136" spans="1:12">
      <c r="A136" s="199"/>
      <c r="B136" s="37" t="s">
        <v>15</v>
      </c>
      <c r="C136" s="75">
        <v>40582</v>
      </c>
      <c r="D136" s="76"/>
      <c r="E136" s="72"/>
      <c r="F136" s="72"/>
      <c r="G136" s="72"/>
      <c r="H136" s="176"/>
      <c r="I136" s="22"/>
      <c r="J136" s="23" t="e">
        <f t="shared" si="2"/>
        <v>#DIV/0!</v>
      </c>
      <c r="K136" s="37"/>
      <c r="L136" s="13"/>
    </row>
    <row r="137" spans="1:12">
      <c r="A137" s="199"/>
      <c r="B137" s="37" t="s">
        <v>16</v>
      </c>
      <c r="C137" s="75">
        <v>40583</v>
      </c>
      <c r="D137" s="76"/>
      <c r="E137" s="72"/>
      <c r="F137" s="72"/>
      <c r="G137" s="72"/>
      <c r="H137" s="176"/>
      <c r="I137" s="22"/>
      <c r="J137" s="23" t="e">
        <f t="shared" si="2"/>
        <v>#DIV/0!</v>
      </c>
      <c r="K137" s="37"/>
      <c r="L137" s="13"/>
    </row>
    <row r="138" spans="1:12">
      <c r="A138" s="199"/>
      <c r="B138" s="37" t="s">
        <v>17</v>
      </c>
      <c r="C138" s="75">
        <v>40584</v>
      </c>
      <c r="D138" s="76"/>
      <c r="E138" s="72"/>
      <c r="F138" s="72"/>
      <c r="G138" s="72"/>
      <c r="H138" s="176"/>
      <c r="I138" s="22"/>
      <c r="J138" s="23" t="e">
        <f t="shared" si="2"/>
        <v>#DIV/0!</v>
      </c>
      <c r="K138" s="37"/>
      <c r="L138" s="13"/>
    </row>
    <row r="139" spans="1:12">
      <c r="A139" s="199"/>
      <c r="B139" s="37" t="s">
        <v>11</v>
      </c>
      <c r="C139" s="75">
        <v>40585</v>
      </c>
      <c r="D139" s="76"/>
      <c r="E139" s="72"/>
      <c r="F139" s="72"/>
      <c r="G139" s="72"/>
      <c r="H139" s="176"/>
      <c r="I139" s="22"/>
      <c r="J139" s="23" t="e">
        <f t="shared" si="2"/>
        <v>#DIV/0!</v>
      </c>
      <c r="K139" s="37"/>
      <c r="L139" s="13"/>
    </row>
    <row r="140" spans="1:12">
      <c r="A140" s="199"/>
      <c r="B140" s="19" t="s">
        <v>12</v>
      </c>
      <c r="C140" s="77">
        <v>40586</v>
      </c>
      <c r="D140" s="76"/>
      <c r="E140" s="73"/>
      <c r="F140" s="73"/>
      <c r="G140" s="73"/>
      <c r="H140" s="177"/>
      <c r="I140" s="28"/>
      <c r="J140" s="24" t="e">
        <f t="shared" si="2"/>
        <v>#DIV/0!</v>
      </c>
      <c r="K140" s="19"/>
      <c r="L140" s="14"/>
    </row>
    <row r="141" spans="1:12">
      <c r="A141" s="199"/>
      <c r="B141" s="19" t="s">
        <v>13</v>
      </c>
      <c r="C141" s="77">
        <v>40587</v>
      </c>
      <c r="D141" s="76"/>
      <c r="E141" s="73"/>
      <c r="F141" s="73"/>
      <c r="G141" s="73"/>
      <c r="H141" s="177"/>
      <c r="I141" s="28"/>
      <c r="J141" s="24" t="e">
        <f t="shared" si="2"/>
        <v>#DIV/0!</v>
      </c>
      <c r="K141" s="19"/>
      <c r="L141" s="14"/>
    </row>
    <row r="142" spans="1:12">
      <c r="A142" s="199" t="s">
        <v>40</v>
      </c>
      <c r="B142" s="37" t="s">
        <v>14</v>
      </c>
      <c r="C142" s="75">
        <v>40588</v>
      </c>
      <c r="D142" s="76"/>
      <c r="E142" s="72"/>
      <c r="F142" s="72"/>
      <c r="G142" s="72"/>
      <c r="H142" s="176"/>
      <c r="I142" s="22"/>
      <c r="J142" s="23" t="e">
        <f t="shared" si="2"/>
        <v>#DIV/0!</v>
      </c>
      <c r="K142" s="37"/>
      <c r="L142" s="13"/>
    </row>
    <row r="143" spans="1:12">
      <c r="A143" s="199"/>
      <c r="B143" s="37" t="s">
        <v>15</v>
      </c>
      <c r="C143" s="75">
        <v>40589</v>
      </c>
      <c r="D143" s="76"/>
      <c r="E143" s="72"/>
      <c r="F143" s="72"/>
      <c r="G143" s="72"/>
      <c r="H143" s="176"/>
      <c r="I143" s="22"/>
      <c r="J143" s="23" t="e">
        <f t="shared" si="2"/>
        <v>#DIV/0!</v>
      </c>
      <c r="K143" s="37"/>
      <c r="L143" s="13"/>
    </row>
    <row r="144" spans="1:12">
      <c r="A144" s="199"/>
      <c r="B144" s="37" t="s">
        <v>16</v>
      </c>
      <c r="C144" s="75">
        <v>40590</v>
      </c>
      <c r="D144" s="76"/>
      <c r="E144" s="72"/>
      <c r="F144" s="72"/>
      <c r="G144" s="72"/>
      <c r="H144" s="176"/>
      <c r="I144" s="22"/>
      <c r="J144" s="23" t="e">
        <f t="shared" si="2"/>
        <v>#DIV/0!</v>
      </c>
      <c r="K144" s="37"/>
      <c r="L144" s="13"/>
    </row>
    <row r="145" spans="1:12">
      <c r="A145" s="199"/>
      <c r="B145" s="37" t="s">
        <v>17</v>
      </c>
      <c r="C145" s="75">
        <v>40591</v>
      </c>
      <c r="D145" s="76"/>
      <c r="E145" s="72"/>
      <c r="F145" s="72"/>
      <c r="G145" s="72"/>
      <c r="H145" s="176"/>
      <c r="I145" s="22"/>
      <c r="J145" s="23" t="e">
        <f t="shared" si="2"/>
        <v>#DIV/0!</v>
      </c>
      <c r="K145" s="37"/>
      <c r="L145" s="13"/>
    </row>
    <row r="146" spans="1:12">
      <c r="A146" s="199"/>
      <c r="B146" s="37" t="s">
        <v>11</v>
      </c>
      <c r="C146" s="75">
        <v>40592</v>
      </c>
      <c r="D146" s="76"/>
      <c r="E146" s="72"/>
      <c r="F146" s="72"/>
      <c r="G146" s="72"/>
      <c r="H146" s="176"/>
      <c r="I146" s="22"/>
      <c r="J146" s="23" t="e">
        <f t="shared" si="2"/>
        <v>#DIV/0!</v>
      </c>
      <c r="K146" s="37"/>
      <c r="L146" s="13"/>
    </row>
    <row r="147" spans="1:12">
      <c r="A147" s="199"/>
      <c r="B147" s="19" t="s">
        <v>12</v>
      </c>
      <c r="C147" s="77">
        <v>40593</v>
      </c>
      <c r="D147" s="76"/>
      <c r="E147" s="73"/>
      <c r="F147" s="73"/>
      <c r="G147" s="73"/>
      <c r="H147" s="177"/>
      <c r="I147" s="28"/>
      <c r="J147" s="24" t="e">
        <f t="shared" si="2"/>
        <v>#DIV/0!</v>
      </c>
      <c r="K147" s="19"/>
      <c r="L147" s="14"/>
    </row>
    <row r="148" spans="1:12">
      <c r="A148" s="199"/>
      <c r="B148" s="19" t="s">
        <v>13</v>
      </c>
      <c r="C148" s="77">
        <v>40594</v>
      </c>
      <c r="D148" s="76"/>
      <c r="E148" s="73"/>
      <c r="F148" s="73"/>
      <c r="G148" s="73"/>
      <c r="H148" s="177"/>
      <c r="I148" s="28"/>
      <c r="J148" s="24" t="e">
        <f t="shared" si="2"/>
        <v>#DIV/0!</v>
      </c>
      <c r="K148" s="19"/>
      <c r="L148" s="14"/>
    </row>
    <row r="149" spans="1:12">
      <c r="A149" s="199" t="s">
        <v>41</v>
      </c>
      <c r="B149" s="37" t="s">
        <v>14</v>
      </c>
      <c r="C149" s="75">
        <v>40595</v>
      </c>
      <c r="D149" s="76"/>
      <c r="E149" s="72"/>
      <c r="F149" s="72"/>
      <c r="G149" s="72"/>
      <c r="H149" s="176"/>
      <c r="I149" s="22"/>
      <c r="J149" s="23" t="e">
        <f t="shared" si="2"/>
        <v>#DIV/0!</v>
      </c>
      <c r="K149" s="37"/>
      <c r="L149" s="13"/>
    </row>
    <row r="150" spans="1:12">
      <c r="A150" s="199"/>
      <c r="B150" s="37" t="s">
        <v>15</v>
      </c>
      <c r="C150" s="75">
        <v>40596</v>
      </c>
      <c r="D150" s="76"/>
      <c r="E150" s="72"/>
      <c r="F150" s="72"/>
      <c r="G150" s="72"/>
      <c r="H150" s="176"/>
      <c r="I150" s="22"/>
      <c r="J150" s="23" t="e">
        <f t="shared" si="2"/>
        <v>#DIV/0!</v>
      </c>
      <c r="K150" s="37"/>
      <c r="L150" s="13"/>
    </row>
    <row r="151" spans="1:12">
      <c r="A151" s="199"/>
      <c r="B151" s="37" t="s">
        <v>16</v>
      </c>
      <c r="C151" s="75">
        <v>40597</v>
      </c>
      <c r="D151" s="76"/>
      <c r="E151" s="72"/>
      <c r="F151" s="72"/>
      <c r="G151" s="72"/>
      <c r="H151" s="176"/>
      <c r="I151" s="22"/>
      <c r="J151" s="23" t="e">
        <f t="shared" si="2"/>
        <v>#DIV/0!</v>
      </c>
      <c r="K151" s="37"/>
      <c r="L151" s="13"/>
    </row>
    <row r="152" spans="1:12">
      <c r="A152" s="199"/>
      <c r="B152" s="37" t="s">
        <v>17</v>
      </c>
      <c r="C152" s="75">
        <v>40598</v>
      </c>
      <c r="D152" s="76"/>
      <c r="E152" s="72"/>
      <c r="F152" s="72"/>
      <c r="G152" s="72"/>
      <c r="H152" s="176"/>
      <c r="I152" s="22"/>
      <c r="J152" s="23" t="e">
        <f t="shared" si="2"/>
        <v>#DIV/0!</v>
      </c>
      <c r="K152" s="37"/>
      <c r="L152" s="13"/>
    </row>
    <row r="153" spans="1:12">
      <c r="A153" s="199"/>
      <c r="B153" s="37" t="s">
        <v>11</v>
      </c>
      <c r="C153" s="75">
        <v>40599</v>
      </c>
      <c r="D153" s="76"/>
      <c r="E153" s="72"/>
      <c r="F153" s="72"/>
      <c r="G153" s="72"/>
      <c r="H153" s="176"/>
      <c r="I153" s="22"/>
      <c r="J153" s="23" t="e">
        <f t="shared" si="2"/>
        <v>#DIV/0!</v>
      </c>
      <c r="K153" s="37"/>
      <c r="L153" s="13"/>
    </row>
    <row r="154" spans="1:12">
      <c r="A154" s="199"/>
      <c r="B154" s="19" t="s">
        <v>12</v>
      </c>
      <c r="C154" s="77">
        <v>40600</v>
      </c>
      <c r="D154" s="76"/>
      <c r="E154" s="73"/>
      <c r="F154" s="73"/>
      <c r="G154" s="73"/>
      <c r="H154" s="177"/>
      <c r="I154" s="28"/>
      <c r="J154" s="24" t="e">
        <f t="shared" si="2"/>
        <v>#DIV/0!</v>
      </c>
      <c r="K154" s="19"/>
      <c r="L154" s="14"/>
    </row>
    <row r="155" spans="1:12">
      <c r="A155" s="199"/>
      <c r="B155" s="19" t="s">
        <v>13</v>
      </c>
      <c r="C155" s="77">
        <v>40601</v>
      </c>
      <c r="D155" s="76"/>
      <c r="E155" s="73"/>
      <c r="F155" s="73"/>
      <c r="G155" s="73"/>
      <c r="H155" s="177"/>
      <c r="I155" s="28"/>
      <c r="J155" s="24" t="e">
        <f t="shared" si="2"/>
        <v>#DIV/0!</v>
      </c>
      <c r="K155" s="19"/>
      <c r="L155" s="14"/>
    </row>
    <row r="156" spans="1:12">
      <c r="A156" s="199" t="s">
        <v>42</v>
      </c>
      <c r="B156" s="37" t="s">
        <v>14</v>
      </c>
      <c r="C156" s="75">
        <v>40602</v>
      </c>
      <c r="D156" s="76"/>
      <c r="E156" s="72"/>
      <c r="F156" s="72"/>
      <c r="G156" s="72"/>
      <c r="H156" s="176"/>
      <c r="I156" s="22"/>
      <c r="J156" s="23" t="e">
        <f t="shared" si="2"/>
        <v>#DIV/0!</v>
      </c>
      <c r="K156" s="37"/>
      <c r="L156" s="13"/>
    </row>
    <row r="157" spans="1:12">
      <c r="A157" s="199"/>
      <c r="B157" s="37" t="s">
        <v>15</v>
      </c>
      <c r="C157" s="75">
        <v>40603</v>
      </c>
      <c r="D157" s="76"/>
      <c r="E157" s="72"/>
      <c r="F157" s="72"/>
      <c r="G157" s="72"/>
      <c r="H157" s="176"/>
      <c r="I157" s="22"/>
      <c r="J157" s="23" t="e">
        <f t="shared" si="2"/>
        <v>#DIV/0!</v>
      </c>
      <c r="K157" s="37"/>
      <c r="L157" s="13"/>
    </row>
    <row r="158" spans="1:12">
      <c r="A158" s="199"/>
      <c r="B158" s="37" t="s">
        <v>16</v>
      </c>
      <c r="C158" s="75">
        <v>40604</v>
      </c>
      <c r="D158" s="76"/>
      <c r="E158" s="72"/>
      <c r="F158" s="72"/>
      <c r="G158" s="72"/>
      <c r="H158" s="176"/>
      <c r="I158" s="22"/>
      <c r="J158" s="23" t="e">
        <f t="shared" si="2"/>
        <v>#DIV/0!</v>
      </c>
      <c r="K158" s="37"/>
      <c r="L158" s="13"/>
    </row>
    <row r="159" spans="1:12">
      <c r="A159" s="199"/>
      <c r="B159" s="37" t="s">
        <v>17</v>
      </c>
      <c r="C159" s="75">
        <v>40605</v>
      </c>
      <c r="D159" s="76"/>
      <c r="E159" s="72"/>
      <c r="F159" s="72"/>
      <c r="G159" s="72"/>
      <c r="H159" s="176"/>
      <c r="I159" s="22"/>
      <c r="J159" s="23" t="e">
        <f t="shared" si="2"/>
        <v>#DIV/0!</v>
      </c>
      <c r="K159" s="37"/>
      <c r="L159" s="13"/>
    </row>
    <row r="160" spans="1:12">
      <c r="A160" s="199"/>
      <c r="B160" s="37" t="s">
        <v>11</v>
      </c>
      <c r="C160" s="75">
        <v>40606</v>
      </c>
      <c r="D160" s="76"/>
      <c r="E160" s="72"/>
      <c r="F160" s="72"/>
      <c r="G160" s="72"/>
      <c r="H160" s="176"/>
      <c r="I160" s="22"/>
      <c r="J160" s="23" t="e">
        <f t="shared" si="2"/>
        <v>#DIV/0!</v>
      </c>
      <c r="K160" s="37"/>
      <c r="L160" s="13"/>
    </row>
    <row r="161" spans="1:12">
      <c r="A161" s="199"/>
      <c r="B161" s="19" t="s">
        <v>12</v>
      </c>
      <c r="C161" s="77">
        <v>40607</v>
      </c>
      <c r="D161" s="76"/>
      <c r="E161" s="73"/>
      <c r="F161" s="73"/>
      <c r="G161" s="73"/>
      <c r="H161" s="177"/>
      <c r="I161" s="28"/>
      <c r="J161" s="24" t="e">
        <f t="shared" si="2"/>
        <v>#DIV/0!</v>
      </c>
      <c r="K161" s="19"/>
      <c r="L161" s="14"/>
    </row>
    <row r="162" spans="1:12">
      <c r="A162" s="199"/>
      <c r="B162" s="19" t="s">
        <v>13</v>
      </c>
      <c r="C162" s="77">
        <v>40608</v>
      </c>
      <c r="D162" s="76"/>
      <c r="E162" s="73"/>
      <c r="F162" s="73"/>
      <c r="G162" s="73"/>
      <c r="H162" s="177"/>
      <c r="I162" s="28"/>
      <c r="J162" s="24" t="e">
        <f t="shared" si="2"/>
        <v>#DIV/0!</v>
      </c>
      <c r="K162" s="19"/>
      <c r="L162" s="14"/>
    </row>
    <row r="163" spans="1:12">
      <c r="A163" s="199" t="s">
        <v>43</v>
      </c>
      <c r="B163" s="37" t="s">
        <v>14</v>
      </c>
      <c r="C163" s="75">
        <v>40609</v>
      </c>
      <c r="D163" s="76"/>
      <c r="E163" s="72"/>
      <c r="F163" s="72"/>
      <c r="G163" s="72"/>
      <c r="H163" s="176"/>
      <c r="I163" s="22"/>
      <c r="J163" s="23" t="e">
        <f t="shared" si="2"/>
        <v>#DIV/0!</v>
      </c>
      <c r="K163" s="37"/>
      <c r="L163" s="13"/>
    </row>
    <row r="164" spans="1:12">
      <c r="A164" s="199"/>
      <c r="B164" s="37" t="s">
        <v>15</v>
      </c>
      <c r="C164" s="75">
        <v>40610</v>
      </c>
      <c r="D164" s="76"/>
      <c r="E164" s="72"/>
      <c r="F164" s="72"/>
      <c r="G164" s="72"/>
      <c r="H164" s="176"/>
      <c r="I164" s="22"/>
      <c r="J164" s="23" t="e">
        <f t="shared" si="2"/>
        <v>#DIV/0!</v>
      </c>
      <c r="K164" s="37"/>
      <c r="L164" s="13"/>
    </row>
    <row r="165" spans="1:12">
      <c r="A165" s="199"/>
      <c r="B165" s="37" t="s">
        <v>16</v>
      </c>
      <c r="C165" s="75">
        <v>40611</v>
      </c>
      <c r="D165" s="76"/>
      <c r="E165" s="72"/>
      <c r="F165" s="72"/>
      <c r="G165" s="72"/>
      <c r="H165" s="176"/>
      <c r="I165" s="22"/>
      <c r="J165" s="23" t="e">
        <f t="shared" si="2"/>
        <v>#DIV/0!</v>
      </c>
      <c r="K165" s="37"/>
      <c r="L165" s="13"/>
    </row>
    <row r="166" spans="1:12">
      <c r="A166" s="199"/>
      <c r="B166" s="37" t="s">
        <v>17</v>
      </c>
      <c r="C166" s="75">
        <v>40612</v>
      </c>
      <c r="D166" s="76"/>
      <c r="E166" s="72"/>
      <c r="F166" s="72"/>
      <c r="G166" s="72"/>
      <c r="H166" s="176"/>
      <c r="I166" s="22"/>
      <c r="J166" s="23" t="e">
        <f t="shared" si="2"/>
        <v>#DIV/0!</v>
      </c>
      <c r="K166" s="37"/>
      <c r="L166" s="13"/>
    </row>
    <row r="167" spans="1:12">
      <c r="A167" s="199"/>
      <c r="B167" s="37" t="s">
        <v>11</v>
      </c>
      <c r="C167" s="75">
        <v>40613</v>
      </c>
      <c r="D167" s="76"/>
      <c r="E167" s="72"/>
      <c r="F167" s="72"/>
      <c r="G167" s="72"/>
      <c r="H167" s="176"/>
      <c r="I167" s="22"/>
      <c r="J167" s="23" t="e">
        <f t="shared" si="2"/>
        <v>#DIV/0!</v>
      </c>
      <c r="K167" s="37"/>
      <c r="L167" s="13"/>
    </row>
    <row r="168" spans="1:12">
      <c r="A168" s="199"/>
      <c r="B168" s="19" t="s">
        <v>12</v>
      </c>
      <c r="C168" s="77">
        <v>40614</v>
      </c>
      <c r="D168" s="76"/>
      <c r="E168" s="73"/>
      <c r="F168" s="73"/>
      <c r="G168" s="73"/>
      <c r="H168" s="177"/>
      <c r="I168" s="28"/>
      <c r="J168" s="24" t="e">
        <f t="shared" si="2"/>
        <v>#DIV/0!</v>
      </c>
      <c r="K168" s="19"/>
      <c r="L168" s="14"/>
    </row>
    <row r="169" spans="1:12">
      <c r="A169" s="199"/>
      <c r="B169" s="19" t="s">
        <v>13</v>
      </c>
      <c r="C169" s="77">
        <v>40615</v>
      </c>
      <c r="D169" s="76"/>
      <c r="E169" s="73"/>
      <c r="F169" s="73"/>
      <c r="G169" s="73"/>
      <c r="H169" s="177"/>
      <c r="I169" s="28"/>
      <c r="J169" s="24" t="e">
        <f t="shared" si="2"/>
        <v>#DIV/0!</v>
      </c>
      <c r="K169" s="19"/>
      <c r="L169" s="14"/>
    </row>
    <row r="170" spans="1:12">
      <c r="A170" s="199" t="s">
        <v>44</v>
      </c>
      <c r="B170" s="37" t="s">
        <v>14</v>
      </c>
      <c r="C170" s="75">
        <v>40616</v>
      </c>
      <c r="D170" s="76"/>
      <c r="E170" s="72"/>
      <c r="F170" s="72"/>
      <c r="G170" s="72"/>
      <c r="H170" s="176"/>
      <c r="I170" s="22"/>
      <c r="J170" s="23" t="e">
        <f t="shared" si="2"/>
        <v>#DIV/0!</v>
      </c>
      <c r="K170" s="37"/>
      <c r="L170" s="13"/>
    </row>
    <row r="171" spans="1:12">
      <c r="A171" s="199"/>
      <c r="B171" s="37" t="s">
        <v>15</v>
      </c>
      <c r="C171" s="75">
        <v>40617</v>
      </c>
      <c r="D171" s="76"/>
      <c r="E171" s="72"/>
      <c r="F171" s="72"/>
      <c r="G171" s="72"/>
      <c r="H171" s="176"/>
      <c r="I171" s="22"/>
      <c r="J171" s="23" t="e">
        <f t="shared" si="2"/>
        <v>#DIV/0!</v>
      </c>
      <c r="K171" s="37"/>
      <c r="L171" s="13"/>
    </row>
    <row r="172" spans="1:12">
      <c r="A172" s="199"/>
      <c r="B172" s="37" t="s">
        <v>16</v>
      </c>
      <c r="C172" s="75">
        <v>40618</v>
      </c>
      <c r="D172" s="76"/>
      <c r="E172" s="72"/>
      <c r="F172" s="72"/>
      <c r="G172" s="72"/>
      <c r="H172" s="176"/>
      <c r="I172" s="22"/>
      <c r="J172" s="23" t="e">
        <f t="shared" si="2"/>
        <v>#DIV/0!</v>
      </c>
      <c r="K172" s="37"/>
      <c r="L172" s="13"/>
    </row>
    <row r="173" spans="1:12">
      <c r="A173" s="199"/>
      <c r="B173" s="37" t="s">
        <v>17</v>
      </c>
      <c r="C173" s="75">
        <v>40619</v>
      </c>
      <c r="D173" s="76"/>
      <c r="E173" s="72"/>
      <c r="F173" s="72"/>
      <c r="G173" s="72"/>
      <c r="H173" s="176"/>
      <c r="I173" s="22"/>
      <c r="J173" s="23" t="e">
        <f t="shared" si="2"/>
        <v>#DIV/0!</v>
      </c>
      <c r="K173" s="37"/>
      <c r="L173" s="13"/>
    </row>
    <row r="174" spans="1:12">
      <c r="A174" s="199"/>
      <c r="B174" s="37" t="s">
        <v>11</v>
      </c>
      <c r="C174" s="75">
        <v>40620</v>
      </c>
      <c r="D174" s="76"/>
      <c r="E174" s="72"/>
      <c r="F174" s="72"/>
      <c r="G174" s="72"/>
      <c r="H174" s="176"/>
      <c r="I174" s="22"/>
      <c r="J174" s="23" t="e">
        <f t="shared" si="2"/>
        <v>#DIV/0!</v>
      </c>
      <c r="K174" s="37"/>
      <c r="L174" s="13"/>
    </row>
    <row r="175" spans="1:12">
      <c r="A175" s="199"/>
      <c r="B175" s="19" t="s">
        <v>12</v>
      </c>
      <c r="C175" s="77">
        <v>40621</v>
      </c>
      <c r="D175" s="76"/>
      <c r="E175" s="73"/>
      <c r="F175" s="73"/>
      <c r="G175" s="73"/>
      <c r="H175" s="177"/>
      <c r="I175" s="28"/>
      <c r="J175" s="24" t="e">
        <f t="shared" si="2"/>
        <v>#DIV/0!</v>
      </c>
      <c r="K175" s="19"/>
      <c r="L175" s="14"/>
    </row>
    <row r="176" spans="1:12">
      <c r="A176" s="199"/>
      <c r="B176" s="19" t="s">
        <v>13</v>
      </c>
      <c r="C176" s="77">
        <v>40622</v>
      </c>
      <c r="D176" s="76"/>
      <c r="E176" s="73"/>
      <c r="F176" s="73"/>
      <c r="G176" s="73"/>
      <c r="H176" s="177"/>
      <c r="I176" s="28"/>
      <c r="J176" s="24" t="e">
        <f t="shared" si="2"/>
        <v>#DIV/0!</v>
      </c>
      <c r="K176" s="19"/>
      <c r="L176" s="14"/>
    </row>
    <row r="177" spans="1:12">
      <c r="A177" s="199" t="s">
        <v>45</v>
      </c>
      <c r="B177" s="37" t="s">
        <v>14</v>
      </c>
      <c r="C177" s="75">
        <v>40623</v>
      </c>
      <c r="D177" s="76"/>
      <c r="E177" s="72"/>
      <c r="F177" s="72"/>
      <c r="G177" s="72"/>
      <c r="H177" s="176"/>
      <c r="I177" s="22"/>
      <c r="J177" s="23" t="e">
        <f t="shared" si="2"/>
        <v>#DIV/0!</v>
      </c>
      <c r="K177" s="37"/>
      <c r="L177" s="13"/>
    </row>
    <row r="178" spans="1:12">
      <c r="A178" s="199"/>
      <c r="B178" s="37" t="s">
        <v>15</v>
      </c>
      <c r="C178" s="75">
        <v>40624</v>
      </c>
      <c r="D178" s="76"/>
      <c r="E178" s="72"/>
      <c r="F178" s="72"/>
      <c r="G178" s="72"/>
      <c r="H178" s="176"/>
      <c r="I178" s="22"/>
      <c r="J178" s="23" t="e">
        <f t="shared" si="2"/>
        <v>#DIV/0!</v>
      </c>
      <c r="K178" s="37"/>
      <c r="L178" s="13"/>
    </row>
    <row r="179" spans="1:12">
      <c r="A179" s="199"/>
      <c r="B179" s="37" t="s">
        <v>16</v>
      </c>
      <c r="C179" s="75">
        <v>40625</v>
      </c>
      <c r="D179" s="76"/>
      <c r="E179" s="72"/>
      <c r="F179" s="72"/>
      <c r="G179" s="72"/>
      <c r="H179" s="176"/>
      <c r="I179" s="22"/>
      <c r="J179" s="23" t="e">
        <f t="shared" si="2"/>
        <v>#DIV/0!</v>
      </c>
      <c r="K179" s="37"/>
      <c r="L179" s="13"/>
    </row>
    <row r="180" spans="1:12">
      <c r="A180" s="199"/>
      <c r="B180" s="37" t="s">
        <v>17</v>
      </c>
      <c r="C180" s="75">
        <v>40626</v>
      </c>
      <c r="D180" s="76"/>
      <c r="E180" s="72"/>
      <c r="F180" s="72"/>
      <c r="G180" s="72"/>
      <c r="H180" s="176"/>
      <c r="I180" s="22"/>
      <c r="J180" s="23" t="e">
        <f t="shared" si="2"/>
        <v>#DIV/0!</v>
      </c>
      <c r="K180" s="37"/>
      <c r="L180" s="13"/>
    </row>
    <row r="181" spans="1:12">
      <c r="A181" s="199"/>
      <c r="B181" s="37" t="s">
        <v>11</v>
      </c>
      <c r="C181" s="75">
        <v>40627</v>
      </c>
      <c r="D181" s="76"/>
      <c r="E181" s="72"/>
      <c r="F181" s="72"/>
      <c r="G181" s="72"/>
      <c r="H181" s="176"/>
      <c r="I181" s="22"/>
      <c r="J181" s="23" t="e">
        <f t="shared" si="2"/>
        <v>#DIV/0!</v>
      </c>
      <c r="K181" s="37"/>
      <c r="L181" s="13"/>
    </row>
    <row r="182" spans="1:12">
      <c r="A182" s="199"/>
      <c r="B182" s="19" t="s">
        <v>12</v>
      </c>
      <c r="C182" s="77">
        <v>40628</v>
      </c>
      <c r="D182" s="76"/>
      <c r="E182" s="73"/>
      <c r="F182" s="73"/>
      <c r="G182" s="73"/>
      <c r="H182" s="177"/>
      <c r="I182" s="28"/>
      <c r="J182" s="24" t="e">
        <f t="shared" si="2"/>
        <v>#DIV/0!</v>
      </c>
      <c r="K182" s="19"/>
      <c r="L182" s="14"/>
    </row>
    <row r="183" spans="1:12">
      <c r="A183" s="199"/>
      <c r="B183" s="19" t="s">
        <v>13</v>
      </c>
      <c r="C183" s="77">
        <v>40629</v>
      </c>
      <c r="D183" s="76"/>
      <c r="E183" s="73"/>
      <c r="F183" s="73"/>
      <c r="G183" s="73"/>
      <c r="H183" s="177"/>
      <c r="I183" s="28"/>
      <c r="J183" s="24" t="e">
        <f t="shared" si="2"/>
        <v>#DIV/0!</v>
      </c>
      <c r="K183" s="19"/>
      <c r="L183" s="14"/>
    </row>
    <row r="184" spans="1:12">
      <c r="A184" s="199" t="s">
        <v>46</v>
      </c>
      <c r="B184" s="37" t="s">
        <v>14</v>
      </c>
      <c r="C184" s="75">
        <v>40630</v>
      </c>
      <c r="D184" s="76"/>
      <c r="E184" s="72"/>
      <c r="F184" s="72"/>
      <c r="G184" s="72"/>
      <c r="H184" s="176"/>
      <c r="I184" s="22"/>
      <c r="J184" s="23" t="e">
        <f t="shared" si="2"/>
        <v>#DIV/0!</v>
      </c>
      <c r="K184" s="37"/>
      <c r="L184" s="13"/>
    </row>
    <row r="185" spans="1:12">
      <c r="A185" s="199"/>
      <c r="B185" s="37" t="s">
        <v>15</v>
      </c>
      <c r="C185" s="75">
        <v>40631</v>
      </c>
      <c r="D185" s="76"/>
      <c r="E185" s="72"/>
      <c r="F185" s="72"/>
      <c r="G185" s="72"/>
      <c r="H185" s="176"/>
      <c r="I185" s="22"/>
      <c r="J185" s="23" t="e">
        <f t="shared" si="2"/>
        <v>#DIV/0!</v>
      </c>
      <c r="K185" s="37"/>
      <c r="L185" s="13"/>
    </row>
    <row r="186" spans="1:12">
      <c r="A186" s="199"/>
      <c r="B186" s="37" t="s">
        <v>16</v>
      </c>
      <c r="C186" s="75">
        <v>40632</v>
      </c>
      <c r="D186" s="76"/>
      <c r="E186" s="72"/>
      <c r="F186" s="72"/>
      <c r="G186" s="72"/>
      <c r="H186" s="176"/>
      <c r="I186" s="22"/>
      <c r="J186" s="23" t="e">
        <f t="shared" si="2"/>
        <v>#DIV/0!</v>
      </c>
      <c r="K186" s="37"/>
      <c r="L186" s="13"/>
    </row>
    <row r="187" spans="1:12">
      <c r="A187" s="199"/>
      <c r="B187" s="37" t="s">
        <v>17</v>
      </c>
      <c r="C187" s="75">
        <v>40633</v>
      </c>
      <c r="D187" s="76"/>
      <c r="E187" s="72"/>
      <c r="F187" s="72"/>
      <c r="G187" s="72"/>
      <c r="H187" s="176"/>
      <c r="I187" s="22"/>
      <c r="J187" s="23" t="e">
        <f t="shared" si="2"/>
        <v>#DIV/0!</v>
      </c>
      <c r="K187" s="37"/>
      <c r="L187" s="13"/>
    </row>
    <row r="188" spans="1:12">
      <c r="A188" s="199"/>
      <c r="B188" s="37" t="s">
        <v>11</v>
      </c>
      <c r="C188" s="75">
        <v>40634</v>
      </c>
      <c r="D188" s="76"/>
      <c r="E188" s="72"/>
      <c r="F188" s="72"/>
      <c r="G188" s="72"/>
      <c r="H188" s="176"/>
      <c r="I188" s="22"/>
      <c r="J188" s="23" t="e">
        <f t="shared" si="2"/>
        <v>#DIV/0!</v>
      </c>
      <c r="K188" s="37"/>
      <c r="L188" s="13"/>
    </row>
    <row r="189" spans="1:12">
      <c r="A189" s="199"/>
      <c r="B189" s="19" t="s">
        <v>12</v>
      </c>
      <c r="C189" s="77">
        <v>40635</v>
      </c>
      <c r="D189" s="76"/>
      <c r="E189" s="73"/>
      <c r="F189" s="73"/>
      <c r="G189" s="73"/>
      <c r="H189" s="177"/>
      <c r="I189" s="28"/>
      <c r="J189" s="24" t="e">
        <f t="shared" si="2"/>
        <v>#DIV/0!</v>
      </c>
      <c r="K189" s="19"/>
      <c r="L189" s="14"/>
    </row>
    <row r="190" spans="1:12">
      <c r="A190" s="199"/>
      <c r="B190" s="19" t="s">
        <v>13</v>
      </c>
      <c r="C190" s="77">
        <v>40636</v>
      </c>
      <c r="D190" s="76"/>
      <c r="E190" s="73"/>
      <c r="F190" s="73"/>
      <c r="G190" s="73"/>
      <c r="H190" s="177"/>
      <c r="I190" s="28"/>
      <c r="J190" s="24" t="e">
        <f t="shared" si="2"/>
        <v>#DIV/0!</v>
      </c>
      <c r="K190" s="19"/>
      <c r="L190" s="14"/>
    </row>
    <row r="191" spans="1:12">
      <c r="A191" s="199" t="s">
        <v>47</v>
      </c>
      <c r="B191" s="37" t="s">
        <v>14</v>
      </c>
      <c r="C191" s="75">
        <v>40637</v>
      </c>
      <c r="D191" s="76"/>
      <c r="E191" s="72"/>
      <c r="F191" s="72"/>
      <c r="G191" s="72"/>
      <c r="H191" s="176"/>
      <c r="I191" s="22"/>
      <c r="J191" s="23" t="e">
        <f t="shared" si="2"/>
        <v>#DIV/0!</v>
      </c>
      <c r="K191" s="37"/>
      <c r="L191" s="13"/>
    </row>
    <row r="192" spans="1:12">
      <c r="A192" s="199"/>
      <c r="B192" s="37" t="s">
        <v>15</v>
      </c>
      <c r="C192" s="75">
        <v>40638</v>
      </c>
      <c r="D192" s="76"/>
      <c r="E192" s="72"/>
      <c r="F192" s="72"/>
      <c r="G192" s="72"/>
      <c r="H192" s="176"/>
      <c r="I192" s="22"/>
      <c r="J192" s="23" t="e">
        <f t="shared" si="2"/>
        <v>#DIV/0!</v>
      </c>
      <c r="K192" s="37"/>
      <c r="L192" s="13"/>
    </row>
    <row r="193" spans="1:12">
      <c r="A193" s="199"/>
      <c r="B193" s="37" t="s">
        <v>16</v>
      </c>
      <c r="C193" s="75">
        <v>40639</v>
      </c>
      <c r="D193" s="76"/>
      <c r="E193" s="72"/>
      <c r="F193" s="72"/>
      <c r="G193" s="72"/>
      <c r="H193" s="176"/>
      <c r="I193" s="22"/>
      <c r="J193" s="23" t="e">
        <f t="shared" si="2"/>
        <v>#DIV/0!</v>
      </c>
      <c r="K193" s="37"/>
      <c r="L193" s="13"/>
    </row>
    <row r="194" spans="1:12">
      <c r="A194" s="199"/>
      <c r="B194" s="37" t="s">
        <v>17</v>
      </c>
      <c r="C194" s="75">
        <v>40640</v>
      </c>
      <c r="D194" s="76"/>
      <c r="E194" s="72"/>
      <c r="F194" s="72"/>
      <c r="G194" s="72"/>
      <c r="H194" s="176"/>
      <c r="I194" s="22"/>
      <c r="J194" s="23" t="e">
        <f t="shared" si="2"/>
        <v>#DIV/0!</v>
      </c>
      <c r="K194" s="37"/>
      <c r="L194" s="13"/>
    </row>
    <row r="195" spans="1:12">
      <c r="A195" s="199"/>
      <c r="B195" s="37" t="s">
        <v>11</v>
      </c>
      <c r="C195" s="75">
        <v>40641</v>
      </c>
      <c r="D195" s="76"/>
      <c r="E195" s="72"/>
      <c r="F195" s="72"/>
      <c r="G195" s="72"/>
      <c r="H195" s="176"/>
      <c r="I195" s="22"/>
      <c r="J195" s="23" t="e">
        <f t="shared" si="2"/>
        <v>#DIV/0!</v>
      </c>
      <c r="K195" s="37"/>
      <c r="L195" s="13"/>
    </row>
    <row r="196" spans="1:12">
      <c r="A196" s="199"/>
      <c r="B196" s="19" t="s">
        <v>12</v>
      </c>
      <c r="C196" s="77">
        <v>40642</v>
      </c>
      <c r="D196" s="76"/>
      <c r="E196" s="73"/>
      <c r="F196" s="73"/>
      <c r="G196" s="73"/>
      <c r="H196" s="177"/>
      <c r="I196" s="28"/>
      <c r="J196" s="24" t="e">
        <f t="shared" si="2"/>
        <v>#DIV/0!</v>
      </c>
      <c r="K196" s="19"/>
      <c r="L196" s="14"/>
    </row>
    <row r="197" spans="1:12">
      <c r="A197" s="199"/>
      <c r="B197" s="19" t="s">
        <v>13</v>
      </c>
      <c r="C197" s="77">
        <v>40643</v>
      </c>
      <c r="D197" s="76"/>
      <c r="E197" s="73"/>
      <c r="F197" s="73"/>
      <c r="G197" s="73"/>
      <c r="H197" s="177"/>
      <c r="I197" s="28"/>
      <c r="J197" s="24" t="e">
        <f t="shared" si="2"/>
        <v>#DIV/0!</v>
      </c>
      <c r="K197" s="19"/>
      <c r="L197" s="14"/>
    </row>
    <row r="198" spans="1:12">
      <c r="A198" s="199" t="s">
        <v>48</v>
      </c>
      <c r="B198" s="37" t="s">
        <v>14</v>
      </c>
      <c r="C198" s="75">
        <v>40644</v>
      </c>
      <c r="D198" s="76"/>
      <c r="E198" s="72"/>
      <c r="F198" s="72"/>
      <c r="G198" s="72"/>
      <c r="H198" s="176"/>
      <c r="I198" s="22"/>
      <c r="J198" s="23" t="e">
        <f t="shared" si="2"/>
        <v>#DIV/0!</v>
      </c>
      <c r="K198" s="37"/>
      <c r="L198" s="13"/>
    </row>
    <row r="199" spans="1:12">
      <c r="A199" s="199"/>
      <c r="B199" s="37" t="s">
        <v>15</v>
      </c>
      <c r="C199" s="75">
        <v>40645</v>
      </c>
      <c r="D199" s="76"/>
      <c r="E199" s="72"/>
      <c r="F199" s="72"/>
      <c r="G199" s="72"/>
      <c r="H199" s="176"/>
      <c r="I199" s="22"/>
      <c r="J199" s="23" t="e">
        <f t="shared" ref="J199:J262" si="3">I199/H199/10</f>
        <v>#DIV/0!</v>
      </c>
      <c r="K199" s="37"/>
      <c r="L199" s="13"/>
    </row>
    <row r="200" spans="1:12">
      <c r="A200" s="199"/>
      <c r="B200" s="37" t="s">
        <v>16</v>
      </c>
      <c r="C200" s="75">
        <v>40646</v>
      </c>
      <c r="D200" s="76"/>
      <c r="E200" s="72"/>
      <c r="F200" s="72"/>
      <c r="G200" s="72"/>
      <c r="H200" s="176"/>
      <c r="I200" s="22"/>
      <c r="J200" s="23" t="e">
        <f t="shared" si="3"/>
        <v>#DIV/0!</v>
      </c>
      <c r="K200" s="37"/>
      <c r="L200" s="13"/>
    </row>
    <row r="201" spans="1:12">
      <c r="A201" s="199"/>
      <c r="B201" s="37" t="s">
        <v>17</v>
      </c>
      <c r="C201" s="75">
        <v>40647</v>
      </c>
      <c r="D201" s="76"/>
      <c r="E201" s="72"/>
      <c r="F201" s="72"/>
      <c r="G201" s="72"/>
      <c r="H201" s="176"/>
      <c r="I201" s="22"/>
      <c r="J201" s="23" t="e">
        <f t="shared" si="3"/>
        <v>#DIV/0!</v>
      </c>
      <c r="K201" s="37"/>
      <c r="L201" s="13"/>
    </row>
    <row r="202" spans="1:12">
      <c r="A202" s="199"/>
      <c r="B202" s="37" t="s">
        <v>11</v>
      </c>
      <c r="C202" s="75">
        <v>40648</v>
      </c>
      <c r="D202" s="76"/>
      <c r="E202" s="72"/>
      <c r="F202" s="72"/>
      <c r="G202" s="72"/>
      <c r="H202" s="176"/>
      <c r="I202" s="22"/>
      <c r="J202" s="23" t="e">
        <f t="shared" si="3"/>
        <v>#DIV/0!</v>
      </c>
      <c r="K202" s="37"/>
      <c r="L202" s="13"/>
    </row>
    <row r="203" spans="1:12">
      <c r="A203" s="199"/>
      <c r="B203" s="19" t="s">
        <v>12</v>
      </c>
      <c r="C203" s="77">
        <v>40649</v>
      </c>
      <c r="D203" s="76"/>
      <c r="E203" s="73"/>
      <c r="F203" s="73"/>
      <c r="G203" s="73"/>
      <c r="H203" s="177"/>
      <c r="I203" s="28"/>
      <c r="J203" s="24" t="e">
        <f t="shared" si="3"/>
        <v>#DIV/0!</v>
      </c>
      <c r="K203" s="19"/>
      <c r="L203" s="14"/>
    </row>
    <row r="204" spans="1:12">
      <c r="A204" s="199"/>
      <c r="B204" s="19" t="s">
        <v>13</v>
      </c>
      <c r="C204" s="77">
        <v>40650</v>
      </c>
      <c r="D204" s="76"/>
      <c r="E204" s="73"/>
      <c r="F204" s="73"/>
      <c r="G204" s="73"/>
      <c r="H204" s="177"/>
      <c r="I204" s="28"/>
      <c r="J204" s="24" t="e">
        <f t="shared" si="3"/>
        <v>#DIV/0!</v>
      </c>
      <c r="K204" s="19"/>
      <c r="L204" s="14"/>
    </row>
    <row r="205" spans="1:12">
      <c r="A205" s="199" t="s">
        <v>49</v>
      </c>
      <c r="B205" s="37" t="s">
        <v>14</v>
      </c>
      <c r="C205" s="75">
        <v>40651</v>
      </c>
      <c r="D205" s="76"/>
      <c r="E205" s="72"/>
      <c r="F205" s="72"/>
      <c r="G205" s="72"/>
      <c r="H205" s="176"/>
      <c r="I205" s="22"/>
      <c r="J205" s="23" t="e">
        <f t="shared" si="3"/>
        <v>#DIV/0!</v>
      </c>
      <c r="K205" s="37"/>
      <c r="L205" s="13"/>
    </row>
    <row r="206" spans="1:12">
      <c r="A206" s="199"/>
      <c r="B206" s="37" t="s">
        <v>15</v>
      </c>
      <c r="C206" s="75">
        <v>40652</v>
      </c>
      <c r="D206" s="76"/>
      <c r="E206" s="72"/>
      <c r="F206" s="72"/>
      <c r="G206" s="72"/>
      <c r="H206" s="176"/>
      <c r="I206" s="22"/>
      <c r="J206" s="23" t="e">
        <f t="shared" si="3"/>
        <v>#DIV/0!</v>
      </c>
      <c r="K206" s="37"/>
      <c r="L206" s="13"/>
    </row>
    <row r="207" spans="1:12">
      <c r="A207" s="199"/>
      <c r="B207" s="37" t="s">
        <v>16</v>
      </c>
      <c r="C207" s="75">
        <v>40653</v>
      </c>
      <c r="D207" s="76"/>
      <c r="E207" s="72"/>
      <c r="F207" s="72"/>
      <c r="G207" s="72"/>
      <c r="H207" s="176"/>
      <c r="I207" s="22"/>
      <c r="J207" s="23" t="e">
        <f t="shared" si="3"/>
        <v>#DIV/0!</v>
      </c>
      <c r="K207" s="37"/>
      <c r="L207" s="13"/>
    </row>
    <row r="208" spans="1:12">
      <c r="A208" s="199"/>
      <c r="B208" s="37" t="s">
        <v>17</v>
      </c>
      <c r="C208" s="75">
        <v>40654</v>
      </c>
      <c r="D208" s="76"/>
      <c r="E208" s="72"/>
      <c r="F208" s="72"/>
      <c r="G208" s="72"/>
      <c r="H208" s="176"/>
      <c r="I208" s="22"/>
      <c r="J208" s="23" t="e">
        <f t="shared" si="3"/>
        <v>#DIV/0!</v>
      </c>
      <c r="K208" s="37"/>
      <c r="L208" s="13"/>
    </row>
    <row r="209" spans="1:12">
      <c r="A209" s="199"/>
      <c r="B209" s="37" t="s">
        <v>11</v>
      </c>
      <c r="C209" s="75">
        <v>40655</v>
      </c>
      <c r="D209" s="76"/>
      <c r="E209" s="72"/>
      <c r="F209" s="72"/>
      <c r="G209" s="72"/>
      <c r="H209" s="176"/>
      <c r="I209" s="22"/>
      <c r="J209" s="23" t="e">
        <f t="shared" si="3"/>
        <v>#DIV/0!</v>
      </c>
      <c r="K209" s="37"/>
      <c r="L209" s="13"/>
    </row>
    <row r="210" spans="1:12">
      <c r="A210" s="199"/>
      <c r="B210" s="19" t="s">
        <v>12</v>
      </c>
      <c r="C210" s="77">
        <v>40656</v>
      </c>
      <c r="D210" s="76"/>
      <c r="E210" s="73"/>
      <c r="F210" s="73"/>
      <c r="G210" s="73"/>
      <c r="H210" s="177"/>
      <c r="I210" s="28"/>
      <c r="J210" s="24" t="e">
        <f t="shared" si="3"/>
        <v>#DIV/0!</v>
      </c>
      <c r="K210" s="19"/>
      <c r="L210" s="14"/>
    </row>
    <row r="211" spans="1:12">
      <c r="A211" s="199"/>
      <c r="B211" s="19" t="s">
        <v>13</v>
      </c>
      <c r="C211" s="77">
        <v>40657</v>
      </c>
      <c r="D211" s="76"/>
      <c r="E211" s="73"/>
      <c r="F211" s="73"/>
      <c r="G211" s="73"/>
      <c r="H211" s="177"/>
      <c r="I211" s="28"/>
      <c r="J211" s="24" t="e">
        <f t="shared" si="3"/>
        <v>#DIV/0!</v>
      </c>
      <c r="K211" s="19"/>
      <c r="L211" s="14"/>
    </row>
    <row r="212" spans="1:12">
      <c r="A212" s="199" t="s">
        <v>50</v>
      </c>
      <c r="B212" s="37" t="s">
        <v>14</v>
      </c>
      <c r="C212" s="75">
        <v>40658</v>
      </c>
      <c r="D212" s="76"/>
      <c r="E212" s="72"/>
      <c r="F212" s="72"/>
      <c r="G212" s="72"/>
      <c r="H212" s="176"/>
      <c r="I212" s="22"/>
      <c r="J212" s="23" t="e">
        <f t="shared" si="3"/>
        <v>#DIV/0!</v>
      </c>
      <c r="K212" s="37"/>
      <c r="L212" s="13"/>
    </row>
    <row r="213" spans="1:12">
      <c r="A213" s="199"/>
      <c r="B213" s="37" t="s">
        <v>15</v>
      </c>
      <c r="C213" s="75">
        <v>40659</v>
      </c>
      <c r="D213" s="76"/>
      <c r="E213" s="72"/>
      <c r="F213" s="72"/>
      <c r="G213" s="72"/>
      <c r="H213" s="176"/>
      <c r="I213" s="22"/>
      <c r="J213" s="23" t="e">
        <f t="shared" si="3"/>
        <v>#DIV/0!</v>
      </c>
      <c r="K213" s="37"/>
      <c r="L213" s="13"/>
    </row>
    <row r="214" spans="1:12">
      <c r="A214" s="199"/>
      <c r="B214" s="37" t="s">
        <v>16</v>
      </c>
      <c r="C214" s="75">
        <v>40660</v>
      </c>
      <c r="D214" s="76"/>
      <c r="E214" s="72"/>
      <c r="F214" s="72"/>
      <c r="G214" s="72"/>
      <c r="H214" s="176"/>
      <c r="I214" s="22"/>
      <c r="J214" s="23" t="e">
        <f t="shared" si="3"/>
        <v>#DIV/0!</v>
      </c>
      <c r="K214" s="37"/>
      <c r="L214" s="13"/>
    </row>
    <row r="215" spans="1:12">
      <c r="A215" s="199"/>
      <c r="B215" s="37" t="s">
        <v>17</v>
      </c>
      <c r="C215" s="75">
        <v>40661</v>
      </c>
      <c r="D215" s="76"/>
      <c r="E215" s="72"/>
      <c r="F215" s="72"/>
      <c r="G215" s="72"/>
      <c r="H215" s="176"/>
      <c r="I215" s="22"/>
      <c r="J215" s="23" t="e">
        <f t="shared" si="3"/>
        <v>#DIV/0!</v>
      </c>
      <c r="K215" s="37"/>
      <c r="L215" s="13"/>
    </row>
    <row r="216" spans="1:12">
      <c r="A216" s="199"/>
      <c r="B216" s="37" t="s">
        <v>11</v>
      </c>
      <c r="C216" s="75">
        <v>40662</v>
      </c>
      <c r="D216" s="76"/>
      <c r="E216" s="72"/>
      <c r="F216" s="72"/>
      <c r="G216" s="72"/>
      <c r="H216" s="176"/>
      <c r="I216" s="22"/>
      <c r="J216" s="23" t="e">
        <f t="shared" si="3"/>
        <v>#DIV/0!</v>
      </c>
      <c r="K216" s="37"/>
      <c r="L216" s="13"/>
    </row>
    <row r="217" spans="1:12">
      <c r="A217" s="199"/>
      <c r="B217" s="19" t="s">
        <v>12</v>
      </c>
      <c r="C217" s="77">
        <v>40663</v>
      </c>
      <c r="D217" s="76"/>
      <c r="E217" s="73"/>
      <c r="F217" s="73"/>
      <c r="G217" s="73"/>
      <c r="H217" s="177"/>
      <c r="I217" s="28"/>
      <c r="J217" s="24" t="e">
        <f t="shared" si="3"/>
        <v>#DIV/0!</v>
      </c>
      <c r="K217" s="19"/>
      <c r="L217" s="14"/>
    </row>
    <row r="218" spans="1:12">
      <c r="A218" s="199"/>
      <c r="B218" s="19" t="s">
        <v>13</v>
      </c>
      <c r="C218" s="77">
        <v>40664</v>
      </c>
      <c r="D218" s="76"/>
      <c r="E218" s="73"/>
      <c r="F218" s="73"/>
      <c r="G218" s="73"/>
      <c r="H218" s="177"/>
      <c r="I218" s="28"/>
      <c r="J218" s="24" t="e">
        <f t="shared" si="3"/>
        <v>#DIV/0!</v>
      </c>
      <c r="K218" s="19"/>
      <c r="L218" s="14"/>
    </row>
    <row r="219" spans="1:12">
      <c r="A219" s="199" t="s">
        <v>51</v>
      </c>
      <c r="B219" s="37" t="s">
        <v>14</v>
      </c>
      <c r="C219" s="75">
        <v>40665</v>
      </c>
      <c r="D219" s="76"/>
      <c r="E219" s="72"/>
      <c r="F219" s="72"/>
      <c r="G219" s="72"/>
      <c r="H219" s="176"/>
      <c r="I219" s="22"/>
      <c r="J219" s="23" t="e">
        <f t="shared" si="3"/>
        <v>#DIV/0!</v>
      </c>
      <c r="K219" s="37"/>
      <c r="L219" s="13"/>
    </row>
    <row r="220" spans="1:12">
      <c r="A220" s="199"/>
      <c r="B220" s="37" t="s">
        <v>15</v>
      </c>
      <c r="C220" s="75">
        <v>40666</v>
      </c>
      <c r="D220" s="76"/>
      <c r="E220" s="72"/>
      <c r="F220" s="72"/>
      <c r="G220" s="72"/>
      <c r="H220" s="176"/>
      <c r="I220" s="22"/>
      <c r="J220" s="23" t="e">
        <f t="shared" si="3"/>
        <v>#DIV/0!</v>
      </c>
      <c r="K220" s="37"/>
      <c r="L220" s="13"/>
    </row>
    <row r="221" spans="1:12">
      <c r="A221" s="199"/>
      <c r="B221" s="37" t="s">
        <v>16</v>
      </c>
      <c r="C221" s="75">
        <v>40667</v>
      </c>
      <c r="D221" s="76"/>
      <c r="E221" s="72"/>
      <c r="F221" s="72"/>
      <c r="G221" s="72"/>
      <c r="H221" s="176"/>
      <c r="I221" s="22"/>
      <c r="J221" s="23" t="e">
        <f t="shared" si="3"/>
        <v>#DIV/0!</v>
      </c>
      <c r="K221" s="37"/>
      <c r="L221" s="13"/>
    </row>
    <row r="222" spans="1:12">
      <c r="A222" s="199"/>
      <c r="B222" s="37" t="s">
        <v>17</v>
      </c>
      <c r="C222" s="75">
        <v>40668</v>
      </c>
      <c r="D222" s="76"/>
      <c r="E222" s="72"/>
      <c r="F222" s="72"/>
      <c r="G222" s="72"/>
      <c r="H222" s="176"/>
      <c r="I222" s="22"/>
      <c r="J222" s="23" t="e">
        <f t="shared" si="3"/>
        <v>#DIV/0!</v>
      </c>
      <c r="K222" s="37"/>
      <c r="L222" s="13"/>
    </row>
    <row r="223" spans="1:12">
      <c r="A223" s="199"/>
      <c r="B223" s="37" t="s">
        <v>11</v>
      </c>
      <c r="C223" s="75">
        <v>40669</v>
      </c>
      <c r="D223" s="76"/>
      <c r="E223" s="72"/>
      <c r="F223" s="72"/>
      <c r="G223" s="72"/>
      <c r="H223" s="176"/>
      <c r="I223" s="22"/>
      <c r="J223" s="23" t="e">
        <f t="shared" si="3"/>
        <v>#DIV/0!</v>
      </c>
      <c r="K223" s="37"/>
      <c r="L223" s="13"/>
    </row>
    <row r="224" spans="1:12">
      <c r="A224" s="199"/>
      <c r="B224" s="19" t="s">
        <v>12</v>
      </c>
      <c r="C224" s="77">
        <v>40670</v>
      </c>
      <c r="D224" s="76"/>
      <c r="E224" s="73"/>
      <c r="F224" s="73"/>
      <c r="G224" s="73"/>
      <c r="H224" s="177"/>
      <c r="I224" s="28"/>
      <c r="J224" s="24" t="e">
        <f t="shared" si="3"/>
        <v>#DIV/0!</v>
      </c>
      <c r="K224" s="19"/>
      <c r="L224" s="14"/>
    </row>
    <row r="225" spans="1:12">
      <c r="A225" s="199"/>
      <c r="B225" s="19" t="s">
        <v>13</v>
      </c>
      <c r="C225" s="77">
        <v>40671</v>
      </c>
      <c r="D225" s="76"/>
      <c r="E225" s="73"/>
      <c r="F225" s="73"/>
      <c r="G225" s="73"/>
      <c r="H225" s="177"/>
      <c r="I225" s="28"/>
      <c r="J225" s="24" t="e">
        <f t="shared" si="3"/>
        <v>#DIV/0!</v>
      </c>
      <c r="K225" s="19"/>
      <c r="L225" s="14"/>
    </row>
    <row r="226" spans="1:12">
      <c r="A226" s="199" t="s">
        <v>52</v>
      </c>
      <c r="B226" s="37" t="s">
        <v>14</v>
      </c>
      <c r="C226" s="75">
        <v>40672</v>
      </c>
      <c r="D226" s="76"/>
      <c r="E226" s="72"/>
      <c r="F226" s="72"/>
      <c r="G226" s="72"/>
      <c r="H226" s="176"/>
      <c r="I226" s="22"/>
      <c r="J226" s="23" t="e">
        <f t="shared" si="3"/>
        <v>#DIV/0!</v>
      </c>
      <c r="K226" s="37"/>
      <c r="L226" s="13"/>
    </row>
    <row r="227" spans="1:12">
      <c r="A227" s="199"/>
      <c r="B227" s="37" t="s">
        <v>15</v>
      </c>
      <c r="C227" s="75">
        <v>40673</v>
      </c>
      <c r="D227" s="76"/>
      <c r="E227" s="72"/>
      <c r="F227" s="72"/>
      <c r="G227" s="72"/>
      <c r="H227" s="176"/>
      <c r="I227" s="22"/>
      <c r="J227" s="23" t="e">
        <f t="shared" si="3"/>
        <v>#DIV/0!</v>
      </c>
      <c r="K227" s="37"/>
      <c r="L227" s="13"/>
    </row>
    <row r="228" spans="1:12">
      <c r="A228" s="199"/>
      <c r="B228" s="37" t="s">
        <v>16</v>
      </c>
      <c r="C228" s="75">
        <v>40674</v>
      </c>
      <c r="D228" s="76"/>
      <c r="E228" s="72"/>
      <c r="F228" s="72"/>
      <c r="G228" s="72"/>
      <c r="H228" s="176"/>
      <c r="I228" s="22"/>
      <c r="J228" s="23" t="e">
        <f t="shared" si="3"/>
        <v>#DIV/0!</v>
      </c>
      <c r="K228" s="37"/>
      <c r="L228" s="13"/>
    </row>
    <row r="229" spans="1:12">
      <c r="A229" s="199"/>
      <c r="B229" s="37" t="s">
        <v>17</v>
      </c>
      <c r="C229" s="75">
        <v>40675</v>
      </c>
      <c r="D229" s="76"/>
      <c r="E229" s="72"/>
      <c r="F229" s="72"/>
      <c r="G229" s="72"/>
      <c r="H229" s="176"/>
      <c r="I229" s="22"/>
      <c r="J229" s="23" t="e">
        <f t="shared" si="3"/>
        <v>#DIV/0!</v>
      </c>
      <c r="K229" s="37"/>
      <c r="L229" s="13"/>
    </row>
    <row r="230" spans="1:12">
      <c r="A230" s="199"/>
      <c r="B230" s="37" t="s">
        <v>11</v>
      </c>
      <c r="C230" s="75">
        <v>40676</v>
      </c>
      <c r="D230" s="76"/>
      <c r="E230" s="72"/>
      <c r="F230" s="72"/>
      <c r="G230" s="72"/>
      <c r="H230" s="176"/>
      <c r="I230" s="22"/>
      <c r="J230" s="23" t="e">
        <f t="shared" si="3"/>
        <v>#DIV/0!</v>
      </c>
      <c r="K230" s="37"/>
      <c r="L230" s="13"/>
    </row>
    <row r="231" spans="1:12">
      <c r="A231" s="199"/>
      <c r="B231" s="19" t="s">
        <v>12</v>
      </c>
      <c r="C231" s="77">
        <v>40677</v>
      </c>
      <c r="D231" s="76"/>
      <c r="E231" s="73"/>
      <c r="F231" s="73"/>
      <c r="G231" s="73"/>
      <c r="H231" s="177"/>
      <c r="I231" s="28"/>
      <c r="J231" s="24" t="e">
        <f t="shared" si="3"/>
        <v>#DIV/0!</v>
      </c>
      <c r="K231" s="19"/>
      <c r="L231" s="14"/>
    </row>
    <row r="232" spans="1:12">
      <c r="A232" s="199"/>
      <c r="B232" s="19" t="s">
        <v>13</v>
      </c>
      <c r="C232" s="77">
        <v>40678</v>
      </c>
      <c r="D232" s="76"/>
      <c r="E232" s="73"/>
      <c r="F232" s="73"/>
      <c r="G232" s="73"/>
      <c r="H232" s="177"/>
      <c r="I232" s="28"/>
      <c r="J232" s="24" t="e">
        <f t="shared" si="3"/>
        <v>#DIV/0!</v>
      </c>
      <c r="K232" s="19"/>
      <c r="L232" s="14"/>
    </row>
    <row r="233" spans="1:12">
      <c r="A233" s="199" t="s">
        <v>53</v>
      </c>
      <c r="B233" s="37" t="s">
        <v>14</v>
      </c>
      <c r="C233" s="75">
        <v>40679</v>
      </c>
      <c r="D233" s="76"/>
      <c r="E233" s="72"/>
      <c r="F233" s="72"/>
      <c r="G233" s="72"/>
      <c r="H233" s="176"/>
      <c r="I233" s="22"/>
      <c r="J233" s="23" t="e">
        <f t="shared" si="3"/>
        <v>#DIV/0!</v>
      </c>
      <c r="K233" s="37"/>
      <c r="L233" s="13"/>
    </row>
    <row r="234" spans="1:12">
      <c r="A234" s="199"/>
      <c r="B234" s="37" t="s">
        <v>15</v>
      </c>
      <c r="C234" s="75">
        <v>40680</v>
      </c>
      <c r="D234" s="76"/>
      <c r="E234" s="72"/>
      <c r="F234" s="72"/>
      <c r="G234" s="72"/>
      <c r="H234" s="176"/>
      <c r="I234" s="22"/>
      <c r="J234" s="23" t="e">
        <f t="shared" si="3"/>
        <v>#DIV/0!</v>
      </c>
      <c r="K234" s="37"/>
      <c r="L234" s="13"/>
    </row>
    <row r="235" spans="1:12">
      <c r="A235" s="199"/>
      <c r="B235" s="37" t="s">
        <v>16</v>
      </c>
      <c r="C235" s="75">
        <v>40681</v>
      </c>
      <c r="D235" s="76"/>
      <c r="E235" s="72"/>
      <c r="F235" s="72"/>
      <c r="G235" s="72"/>
      <c r="H235" s="176"/>
      <c r="I235" s="22"/>
      <c r="J235" s="23" t="e">
        <f t="shared" si="3"/>
        <v>#DIV/0!</v>
      </c>
      <c r="K235" s="37"/>
      <c r="L235" s="13"/>
    </row>
    <row r="236" spans="1:12">
      <c r="A236" s="199"/>
      <c r="B236" s="37" t="s">
        <v>17</v>
      </c>
      <c r="C236" s="75">
        <v>40682</v>
      </c>
      <c r="D236" s="76"/>
      <c r="E236" s="72"/>
      <c r="F236" s="72"/>
      <c r="G236" s="72"/>
      <c r="H236" s="176"/>
      <c r="I236" s="22"/>
      <c r="J236" s="23" t="e">
        <f t="shared" si="3"/>
        <v>#DIV/0!</v>
      </c>
      <c r="K236" s="37"/>
      <c r="L236" s="13"/>
    </row>
    <row r="237" spans="1:12">
      <c r="A237" s="199"/>
      <c r="B237" s="37" t="s">
        <v>11</v>
      </c>
      <c r="C237" s="75">
        <v>40683</v>
      </c>
      <c r="D237" s="76"/>
      <c r="E237" s="72"/>
      <c r="F237" s="72"/>
      <c r="G237" s="72"/>
      <c r="H237" s="176"/>
      <c r="I237" s="22"/>
      <c r="J237" s="23" t="e">
        <f t="shared" si="3"/>
        <v>#DIV/0!</v>
      </c>
      <c r="K237" s="37"/>
      <c r="L237" s="13"/>
    </row>
    <row r="238" spans="1:12">
      <c r="A238" s="199"/>
      <c r="B238" s="19" t="s">
        <v>12</v>
      </c>
      <c r="C238" s="77">
        <v>40684</v>
      </c>
      <c r="D238" s="76"/>
      <c r="E238" s="73"/>
      <c r="F238" s="73"/>
      <c r="G238" s="73"/>
      <c r="H238" s="177"/>
      <c r="I238" s="28"/>
      <c r="J238" s="24" t="e">
        <f t="shared" si="3"/>
        <v>#DIV/0!</v>
      </c>
      <c r="K238" s="19"/>
      <c r="L238" s="14"/>
    </row>
    <row r="239" spans="1:12">
      <c r="A239" s="199"/>
      <c r="B239" s="19" t="s">
        <v>13</v>
      </c>
      <c r="C239" s="77">
        <v>40685</v>
      </c>
      <c r="D239" s="76"/>
      <c r="E239" s="73"/>
      <c r="F239" s="73"/>
      <c r="G239" s="73"/>
      <c r="H239" s="177"/>
      <c r="I239" s="28"/>
      <c r="J239" s="24" t="e">
        <f t="shared" si="3"/>
        <v>#DIV/0!</v>
      </c>
      <c r="K239" s="19"/>
      <c r="L239" s="14"/>
    </row>
    <row r="240" spans="1:12">
      <c r="A240" s="199" t="s">
        <v>54</v>
      </c>
      <c r="B240" s="37" t="s">
        <v>14</v>
      </c>
      <c r="C240" s="75">
        <v>40686</v>
      </c>
      <c r="D240" s="76"/>
      <c r="E240" s="72"/>
      <c r="F240" s="72"/>
      <c r="G240" s="72"/>
      <c r="H240" s="176"/>
      <c r="I240" s="22"/>
      <c r="J240" s="23" t="e">
        <f t="shared" si="3"/>
        <v>#DIV/0!</v>
      </c>
      <c r="K240" s="37"/>
      <c r="L240" s="13"/>
    </row>
    <row r="241" spans="1:12">
      <c r="A241" s="199"/>
      <c r="B241" s="37" t="s">
        <v>15</v>
      </c>
      <c r="C241" s="75">
        <v>40687</v>
      </c>
      <c r="D241" s="76"/>
      <c r="E241" s="72"/>
      <c r="F241" s="72"/>
      <c r="G241" s="72"/>
      <c r="H241" s="176"/>
      <c r="I241" s="22"/>
      <c r="J241" s="23" t="e">
        <f t="shared" si="3"/>
        <v>#DIV/0!</v>
      </c>
      <c r="K241" s="37"/>
      <c r="L241" s="13"/>
    </row>
    <row r="242" spans="1:12">
      <c r="A242" s="199"/>
      <c r="B242" s="37" t="s">
        <v>16</v>
      </c>
      <c r="C242" s="75">
        <v>40688</v>
      </c>
      <c r="D242" s="76"/>
      <c r="E242" s="72"/>
      <c r="F242" s="72"/>
      <c r="G242" s="72"/>
      <c r="H242" s="176"/>
      <c r="I242" s="22"/>
      <c r="J242" s="23" t="e">
        <f t="shared" si="3"/>
        <v>#DIV/0!</v>
      </c>
      <c r="K242" s="37"/>
      <c r="L242" s="13"/>
    </row>
    <row r="243" spans="1:12">
      <c r="A243" s="199"/>
      <c r="B243" s="37" t="s">
        <v>17</v>
      </c>
      <c r="C243" s="75">
        <v>40689</v>
      </c>
      <c r="D243" s="76"/>
      <c r="E243" s="72"/>
      <c r="F243" s="72"/>
      <c r="G243" s="72"/>
      <c r="H243" s="176"/>
      <c r="I243" s="22"/>
      <c r="J243" s="23" t="e">
        <f t="shared" si="3"/>
        <v>#DIV/0!</v>
      </c>
      <c r="K243" s="37"/>
      <c r="L243" s="13"/>
    </row>
    <row r="244" spans="1:12">
      <c r="A244" s="199"/>
      <c r="B244" s="37" t="s">
        <v>11</v>
      </c>
      <c r="C244" s="75">
        <v>40690</v>
      </c>
      <c r="D244" s="76"/>
      <c r="E244" s="72"/>
      <c r="F244" s="72"/>
      <c r="G244" s="72"/>
      <c r="H244" s="176"/>
      <c r="I244" s="22"/>
      <c r="J244" s="23" t="e">
        <f t="shared" si="3"/>
        <v>#DIV/0!</v>
      </c>
      <c r="K244" s="37"/>
      <c r="L244" s="13"/>
    </row>
    <row r="245" spans="1:12">
      <c r="A245" s="199"/>
      <c r="B245" s="19" t="s">
        <v>12</v>
      </c>
      <c r="C245" s="77">
        <v>40691</v>
      </c>
      <c r="D245" s="76"/>
      <c r="E245" s="73"/>
      <c r="F245" s="73"/>
      <c r="G245" s="73"/>
      <c r="H245" s="177"/>
      <c r="I245" s="28"/>
      <c r="J245" s="24" t="e">
        <f t="shared" si="3"/>
        <v>#DIV/0!</v>
      </c>
      <c r="K245" s="19"/>
      <c r="L245" s="14"/>
    </row>
    <row r="246" spans="1:12">
      <c r="A246" s="199"/>
      <c r="B246" s="19" t="s">
        <v>13</v>
      </c>
      <c r="C246" s="77">
        <v>40692</v>
      </c>
      <c r="D246" s="76"/>
      <c r="E246" s="73"/>
      <c r="F246" s="73"/>
      <c r="G246" s="73"/>
      <c r="H246" s="177"/>
      <c r="I246" s="28"/>
      <c r="J246" s="24" t="e">
        <f t="shared" si="3"/>
        <v>#DIV/0!</v>
      </c>
      <c r="K246" s="19"/>
      <c r="L246" s="14"/>
    </row>
    <row r="247" spans="1:12">
      <c r="A247" s="199" t="s">
        <v>55</v>
      </c>
      <c r="B247" s="37" t="s">
        <v>14</v>
      </c>
      <c r="C247" s="75">
        <v>40693</v>
      </c>
      <c r="D247" s="76"/>
      <c r="E247" s="72"/>
      <c r="F247" s="72"/>
      <c r="G247" s="72"/>
      <c r="H247" s="176"/>
      <c r="I247" s="22"/>
      <c r="J247" s="23" t="e">
        <f t="shared" si="3"/>
        <v>#DIV/0!</v>
      </c>
      <c r="K247" s="37"/>
      <c r="L247" s="13"/>
    </row>
    <row r="248" spans="1:12">
      <c r="A248" s="199"/>
      <c r="B248" s="37" t="s">
        <v>15</v>
      </c>
      <c r="C248" s="75">
        <v>40694</v>
      </c>
      <c r="D248" s="76"/>
      <c r="E248" s="72"/>
      <c r="F248" s="72"/>
      <c r="G248" s="72"/>
      <c r="H248" s="176"/>
      <c r="I248" s="22"/>
      <c r="J248" s="23" t="e">
        <f t="shared" si="3"/>
        <v>#DIV/0!</v>
      </c>
      <c r="K248" s="37"/>
      <c r="L248" s="13"/>
    </row>
    <row r="249" spans="1:12">
      <c r="A249" s="199"/>
      <c r="B249" s="37" t="s">
        <v>16</v>
      </c>
      <c r="C249" s="75">
        <v>40695</v>
      </c>
      <c r="D249" s="76"/>
      <c r="E249" s="72"/>
      <c r="F249" s="72"/>
      <c r="G249" s="72"/>
      <c r="H249" s="176"/>
      <c r="I249" s="22"/>
      <c r="J249" s="23" t="e">
        <f t="shared" si="3"/>
        <v>#DIV/0!</v>
      </c>
      <c r="K249" s="37"/>
      <c r="L249" s="13"/>
    </row>
    <row r="250" spans="1:12">
      <c r="A250" s="199"/>
      <c r="B250" s="37" t="s">
        <v>17</v>
      </c>
      <c r="C250" s="75">
        <v>40696</v>
      </c>
      <c r="D250" s="76"/>
      <c r="E250" s="72"/>
      <c r="F250" s="72"/>
      <c r="G250" s="72"/>
      <c r="H250" s="176"/>
      <c r="I250" s="22"/>
      <c r="J250" s="23" t="e">
        <f t="shared" si="3"/>
        <v>#DIV/0!</v>
      </c>
      <c r="K250" s="37"/>
      <c r="L250" s="13"/>
    </row>
    <row r="251" spans="1:12">
      <c r="A251" s="199"/>
      <c r="B251" s="37" t="s">
        <v>11</v>
      </c>
      <c r="C251" s="75">
        <v>40697</v>
      </c>
      <c r="D251" s="76"/>
      <c r="E251" s="72"/>
      <c r="F251" s="72"/>
      <c r="G251" s="72"/>
      <c r="H251" s="176"/>
      <c r="I251" s="22"/>
      <c r="J251" s="23" t="e">
        <f t="shared" si="3"/>
        <v>#DIV/0!</v>
      </c>
      <c r="K251" s="37"/>
      <c r="L251" s="13"/>
    </row>
    <row r="252" spans="1:12">
      <c r="A252" s="199"/>
      <c r="B252" s="19" t="s">
        <v>12</v>
      </c>
      <c r="C252" s="77">
        <v>40698</v>
      </c>
      <c r="D252" s="76"/>
      <c r="E252" s="73"/>
      <c r="F252" s="73"/>
      <c r="G252" s="73"/>
      <c r="H252" s="177"/>
      <c r="I252" s="28"/>
      <c r="J252" s="24" t="e">
        <f t="shared" si="3"/>
        <v>#DIV/0!</v>
      </c>
      <c r="K252" s="19"/>
      <c r="L252" s="14"/>
    </row>
    <row r="253" spans="1:12">
      <c r="A253" s="199"/>
      <c r="B253" s="19" t="s">
        <v>13</v>
      </c>
      <c r="C253" s="77">
        <v>40699</v>
      </c>
      <c r="D253" s="76"/>
      <c r="E253" s="73"/>
      <c r="F253" s="73"/>
      <c r="G253" s="73"/>
      <c r="H253" s="177"/>
      <c r="I253" s="28"/>
      <c r="J253" s="24" t="e">
        <f t="shared" si="3"/>
        <v>#DIV/0!</v>
      </c>
      <c r="K253" s="19"/>
      <c r="L253" s="14"/>
    </row>
    <row r="254" spans="1:12">
      <c r="A254" s="199" t="s">
        <v>56</v>
      </c>
      <c r="B254" s="37" t="s">
        <v>14</v>
      </c>
      <c r="C254" s="75">
        <v>40700</v>
      </c>
      <c r="D254" s="76"/>
      <c r="E254" s="72"/>
      <c r="F254" s="72"/>
      <c r="G254" s="72"/>
      <c r="H254" s="176"/>
      <c r="I254" s="22"/>
      <c r="J254" s="23" t="e">
        <f t="shared" si="3"/>
        <v>#DIV/0!</v>
      </c>
      <c r="K254" s="37"/>
      <c r="L254" s="13"/>
    </row>
    <row r="255" spans="1:12">
      <c r="A255" s="199"/>
      <c r="B255" s="37" t="s">
        <v>15</v>
      </c>
      <c r="C255" s="75">
        <v>40701</v>
      </c>
      <c r="D255" s="76"/>
      <c r="E255" s="72"/>
      <c r="F255" s="72"/>
      <c r="G255" s="72"/>
      <c r="H255" s="176"/>
      <c r="I255" s="22"/>
      <c r="J255" s="23" t="e">
        <f t="shared" si="3"/>
        <v>#DIV/0!</v>
      </c>
      <c r="K255" s="37"/>
      <c r="L255" s="13"/>
    </row>
    <row r="256" spans="1:12">
      <c r="A256" s="199"/>
      <c r="B256" s="37" t="s">
        <v>16</v>
      </c>
      <c r="C256" s="75">
        <v>40702</v>
      </c>
      <c r="D256" s="76"/>
      <c r="E256" s="72"/>
      <c r="F256" s="72"/>
      <c r="G256" s="72"/>
      <c r="H256" s="176"/>
      <c r="I256" s="22"/>
      <c r="J256" s="23" t="e">
        <f t="shared" si="3"/>
        <v>#DIV/0!</v>
      </c>
      <c r="K256" s="37"/>
      <c r="L256" s="13"/>
    </row>
    <row r="257" spans="1:12">
      <c r="A257" s="199"/>
      <c r="B257" s="37" t="s">
        <v>17</v>
      </c>
      <c r="C257" s="75">
        <v>40703</v>
      </c>
      <c r="D257" s="76"/>
      <c r="E257" s="72"/>
      <c r="F257" s="72"/>
      <c r="G257" s="72"/>
      <c r="H257" s="176"/>
      <c r="I257" s="22"/>
      <c r="J257" s="23" t="e">
        <f t="shared" si="3"/>
        <v>#DIV/0!</v>
      </c>
      <c r="K257" s="37"/>
      <c r="L257" s="13"/>
    </row>
    <row r="258" spans="1:12">
      <c r="A258" s="199"/>
      <c r="B258" s="37" t="s">
        <v>11</v>
      </c>
      <c r="C258" s="75">
        <v>40704</v>
      </c>
      <c r="D258" s="76"/>
      <c r="E258" s="72"/>
      <c r="F258" s="72"/>
      <c r="G258" s="72"/>
      <c r="H258" s="176"/>
      <c r="I258" s="22"/>
      <c r="J258" s="23" t="e">
        <f t="shared" si="3"/>
        <v>#DIV/0!</v>
      </c>
      <c r="K258" s="37"/>
      <c r="L258" s="13"/>
    </row>
    <row r="259" spans="1:12">
      <c r="A259" s="199"/>
      <c r="B259" s="19" t="s">
        <v>12</v>
      </c>
      <c r="C259" s="77">
        <v>40705</v>
      </c>
      <c r="D259" s="76"/>
      <c r="E259" s="73"/>
      <c r="F259" s="73"/>
      <c r="G259" s="73"/>
      <c r="H259" s="177"/>
      <c r="I259" s="28"/>
      <c r="J259" s="24" t="e">
        <f t="shared" si="3"/>
        <v>#DIV/0!</v>
      </c>
      <c r="K259" s="19"/>
      <c r="L259" s="14"/>
    </row>
    <row r="260" spans="1:12">
      <c r="A260" s="199"/>
      <c r="B260" s="19" t="s">
        <v>13</v>
      </c>
      <c r="C260" s="77">
        <v>40706</v>
      </c>
      <c r="D260" s="76"/>
      <c r="E260" s="73"/>
      <c r="F260" s="73"/>
      <c r="G260" s="73"/>
      <c r="H260" s="177"/>
      <c r="I260" s="28"/>
      <c r="J260" s="24" t="e">
        <f t="shared" si="3"/>
        <v>#DIV/0!</v>
      </c>
      <c r="K260" s="19"/>
      <c r="L260" s="14"/>
    </row>
    <row r="261" spans="1:12">
      <c r="A261" s="199" t="s">
        <v>57</v>
      </c>
      <c r="B261" s="37" t="s">
        <v>14</v>
      </c>
      <c r="C261" s="75">
        <v>40707</v>
      </c>
      <c r="D261" s="76"/>
      <c r="E261" s="72"/>
      <c r="F261" s="72"/>
      <c r="G261" s="72"/>
      <c r="H261" s="176"/>
      <c r="I261" s="22"/>
      <c r="J261" s="23" t="e">
        <f t="shared" si="3"/>
        <v>#DIV/0!</v>
      </c>
      <c r="K261" s="37"/>
      <c r="L261" s="13"/>
    </row>
    <row r="262" spans="1:12">
      <c r="A262" s="199"/>
      <c r="B262" s="37" t="s">
        <v>15</v>
      </c>
      <c r="C262" s="75">
        <v>40708</v>
      </c>
      <c r="D262" s="76"/>
      <c r="E262" s="72"/>
      <c r="F262" s="72"/>
      <c r="G262" s="72"/>
      <c r="H262" s="176"/>
      <c r="I262" s="22"/>
      <c r="J262" s="23" t="e">
        <f t="shared" si="3"/>
        <v>#DIV/0!</v>
      </c>
      <c r="K262" s="37"/>
      <c r="L262" s="13"/>
    </row>
    <row r="263" spans="1:12">
      <c r="A263" s="199"/>
      <c r="B263" s="37" t="s">
        <v>16</v>
      </c>
      <c r="C263" s="75">
        <v>40709</v>
      </c>
      <c r="D263" s="76"/>
      <c r="E263" s="72"/>
      <c r="F263" s="72"/>
      <c r="G263" s="72"/>
      <c r="H263" s="176"/>
      <c r="I263" s="22"/>
      <c r="J263" s="23" t="e">
        <f t="shared" ref="J263:J326" si="4">I263/H263/10</f>
        <v>#DIV/0!</v>
      </c>
      <c r="K263" s="37"/>
      <c r="L263" s="13"/>
    </row>
    <row r="264" spans="1:12">
      <c r="A264" s="199"/>
      <c r="B264" s="37" t="s">
        <v>17</v>
      </c>
      <c r="C264" s="75">
        <v>40710</v>
      </c>
      <c r="D264" s="76"/>
      <c r="E264" s="72"/>
      <c r="F264" s="72"/>
      <c r="G264" s="72"/>
      <c r="H264" s="176"/>
      <c r="I264" s="22"/>
      <c r="J264" s="23" t="e">
        <f t="shared" si="4"/>
        <v>#DIV/0!</v>
      </c>
      <c r="K264" s="37"/>
      <c r="L264" s="13"/>
    </row>
    <row r="265" spans="1:12">
      <c r="A265" s="199"/>
      <c r="B265" s="37" t="s">
        <v>11</v>
      </c>
      <c r="C265" s="75">
        <v>40711</v>
      </c>
      <c r="D265" s="76"/>
      <c r="E265" s="72"/>
      <c r="F265" s="72"/>
      <c r="G265" s="72"/>
      <c r="H265" s="176"/>
      <c r="I265" s="22"/>
      <c r="J265" s="23" t="e">
        <f t="shared" si="4"/>
        <v>#DIV/0!</v>
      </c>
      <c r="K265" s="37"/>
      <c r="L265" s="13"/>
    </row>
    <row r="266" spans="1:12">
      <c r="A266" s="199"/>
      <c r="B266" s="19" t="s">
        <v>12</v>
      </c>
      <c r="C266" s="77">
        <v>40712</v>
      </c>
      <c r="D266" s="76"/>
      <c r="E266" s="73"/>
      <c r="F266" s="73"/>
      <c r="G266" s="73"/>
      <c r="H266" s="177"/>
      <c r="I266" s="28"/>
      <c r="J266" s="24" t="e">
        <f t="shared" si="4"/>
        <v>#DIV/0!</v>
      </c>
      <c r="K266" s="19"/>
      <c r="L266" s="14"/>
    </row>
    <row r="267" spans="1:12">
      <c r="A267" s="199"/>
      <c r="B267" s="19" t="s">
        <v>13</v>
      </c>
      <c r="C267" s="77">
        <v>40713</v>
      </c>
      <c r="D267" s="76"/>
      <c r="E267" s="73"/>
      <c r="F267" s="73"/>
      <c r="G267" s="73"/>
      <c r="H267" s="177"/>
      <c r="I267" s="28"/>
      <c r="J267" s="24" t="e">
        <f t="shared" si="4"/>
        <v>#DIV/0!</v>
      </c>
      <c r="K267" s="19"/>
      <c r="L267" s="14"/>
    </row>
    <row r="268" spans="1:12">
      <c r="A268" s="199" t="s">
        <v>58</v>
      </c>
      <c r="B268" s="37" t="s">
        <v>14</v>
      </c>
      <c r="C268" s="75">
        <v>40714</v>
      </c>
      <c r="D268" s="76"/>
      <c r="E268" s="72"/>
      <c r="F268" s="72"/>
      <c r="G268" s="72"/>
      <c r="H268" s="176"/>
      <c r="I268" s="22"/>
      <c r="J268" s="23" t="e">
        <f t="shared" si="4"/>
        <v>#DIV/0!</v>
      </c>
      <c r="K268" s="37"/>
      <c r="L268" s="13"/>
    </row>
    <row r="269" spans="1:12">
      <c r="A269" s="199"/>
      <c r="B269" s="37" t="s">
        <v>15</v>
      </c>
      <c r="C269" s="75">
        <v>40715</v>
      </c>
      <c r="D269" s="76"/>
      <c r="E269" s="72"/>
      <c r="F269" s="72"/>
      <c r="G269" s="72"/>
      <c r="H269" s="176"/>
      <c r="I269" s="22"/>
      <c r="J269" s="23" t="e">
        <f t="shared" si="4"/>
        <v>#DIV/0!</v>
      </c>
      <c r="K269" s="37"/>
      <c r="L269" s="13"/>
    </row>
    <row r="270" spans="1:12">
      <c r="A270" s="199"/>
      <c r="B270" s="37" t="s">
        <v>16</v>
      </c>
      <c r="C270" s="75">
        <v>40716</v>
      </c>
      <c r="D270" s="76"/>
      <c r="E270" s="72"/>
      <c r="F270" s="72"/>
      <c r="G270" s="72"/>
      <c r="H270" s="176"/>
      <c r="I270" s="22"/>
      <c r="J270" s="23" t="e">
        <f t="shared" si="4"/>
        <v>#DIV/0!</v>
      </c>
      <c r="K270" s="37"/>
      <c r="L270" s="13"/>
    </row>
    <row r="271" spans="1:12">
      <c r="A271" s="199"/>
      <c r="B271" s="37" t="s">
        <v>17</v>
      </c>
      <c r="C271" s="75">
        <v>40717</v>
      </c>
      <c r="D271" s="76"/>
      <c r="E271" s="72"/>
      <c r="F271" s="72"/>
      <c r="G271" s="72"/>
      <c r="H271" s="176"/>
      <c r="I271" s="22"/>
      <c r="J271" s="23" t="e">
        <f t="shared" si="4"/>
        <v>#DIV/0!</v>
      </c>
      <c r="K271" s="37"/>
      <c r="L271" s="13"/>
    </row>
    <row r="272" spans="1:12">
      <c r="A272" s="199"/>
      <c r="B272" s="37" t="s">
        <v>11</v>
      </c>
      <c r="C272" s="75">
        <v>40718</v>
      </c>
      <c r="D272" s="76"/>
      <c r="E272" s="72"/>
      <c r="F272" s="72"/>
      <c r="G272" s="72"/>
      <c r="H272" s="176"/>
      <c r="I272" s="22"/>
      <c r="J272" s="23" t="e">
        <f t="shared" si="4"/>
        <v>#DIV/0!</v>
      </c>
      <c r="K272" s="37"/>
      <c r="L272" s="13"/>
    </row>
    <row r="273" spans="1:12">
      <c r="A273" s="199"/>
      <c r="B273" s="19" t="s">
        <v>12</v>
      </c>
      <c r="C273" s="77">
        <v>40719</v>
      </c>
      <c r="D273" s="76"/>
      <c r="E273" s="73"/>
      <c r="F273" s="73"/>
      <c r="G273" s="73"/>
      <c r="H273" s="177"/>
      <c r="I273" s="28"/>
      <c r="J273" s="24" t="e">
        <f t="shared" si="4"/>
        <v>#DIV/0!</v>
      </c>
      <c r="K273" s="19"/>
      <c r="L273" s="14"/>
    </row>
    <row r="274" spans="1:12">
      <c r="A274" s="199"/>
      <c r="B274" s="19" t="s">
        <v>13</v>
      </c>
      <c r="C274" s="77">
        <v>40720</v>
      </c>
      <c r="D274" s="76"/>
      <c r="E274" s="73"/>
      <c r="F274" s="73"/>
      <c r="G274" s="73"/>
      <c r="H274" s="177"/>
      <c r="I274" s="28"/>
      <c r="J274" s="24" t="e">
        <f t="shared" si="4"/>
        <v>#DIV/0!</v>
      </c>
      <c r="K274" s="19"/>
      <c r="L274" s="14"/>
    </row>
    <row r="275" spans="1:12">
      <c r="A275" s="199" t="s">
        <v>59</v>
      </c>
      <c r="B275" s="37" t="s">
        <v>14</v>
      </c>
      <c r="C275" s="75">
        <v>40721</v>
      </c>
      <c r="D275" s="76"/>
      <c r="E275" s="72"/>
      <c r="F275" s="72"/>
      <c r="G275" s="72"/>
      <c r="H275" s="176"/>
      <c r="I275" s="22"/>
      <c r="J275" s="23" t="e">
        <f t="shared" si="4"/>
        <v>#DIV/0!</v>
      </c>
      <c r="K275" s="37"/>
      <c r="L275" s="13"/>
    </row>
    <row r="276" spans="1:12">
      <c r="A276" s="199"/>
      <c r="B276" s="37" t="s">
        <v>15</v>
      </c>
      <c r="C276" s="75">
        <v>40722</v>
      </c>
      <c r="D276" s="76"/>
      <c r="E276" s="72"/>
      <c r="F276" s="72"/>
      <c r="G276" s="72"/>
      <c r="H276" s="176"/>
      <c r="I276" s="22"/>
      <c r="J276" s="23" t="e">
        <f t="shared" si="4"/>
        <v>#DIV/0!</v>
      </c>
      <c r="K276" s="37"/>
      <c r="L276" s="13"/>
    </row>
    <row r="277" spans="1:12">
      <c r="A277" s="199"/>
      <c r="B277" s="37" t="s">
        <v>16</v>
      </c>
      <c r="C277" s="75">
        <v>40723</v>
      </c>
      <c r="D277" s="76"/>
      <c r="E277" s="72"/>
      <c r="F277" s="72"/>
      <c r="G277" s="72"/>
      <c r="H277" s="176"/>
      <c r="I277" s="22"/>
      <c r="J277" s="23" t="e">
        <f t="shared" si="4"/>
        <v>#DIV/0!</v>
      </c>
      <c r="K277" s="37"/>
      <c r="L277" s="13"/>
    </row>
    <row r="278" spans="1:12">
      <c r="A278" s="199"/>
      <c r="B278" s="37" t="s">
        <v>17</v>
      </c>
      <c r="C278" s="75">
        <v>40724</v>
      </c>
      <c r="D278" s="76"/>
      <c r="E278" s="72"/>
      <c r="F278" s="72"/>
      <c r="G278" s="72"/>
      <c r="H278" s="176"/>
      <c r="I278" s="22"/>
      <c r="J278" s="23" t="e">
        <f t="shared" si="4"/>
        <v>#DIV/0!</v>
      </c>
      <c r="K278" s="37"/>
      <c r="L278" s="13"/>
    </row>
    <row r="279" spans="1:12">
      <c r="A279" s="199"/>
      <c r="B279" s="37" t="s">
        <v>11</v>
      </c>
      <c r="C279" s="75">
        <v>40725</v>
      </c>
      <c r="D279" s="76"/>
      <c r="E279" s="72"/>
      <c r="F279" s="72"/>
      <c r="G279" s="72"/>
      <c r="H279" s="176"/>
      <c r="I279" s="22"/>
      <c r="J279" s="23" t="e">
        <f t="shared" si="4"/>
        <v>#DIV/0!</v>
      </c>
      <c r="K279" s="37"/>
      <c r="L279" s="13"/>
    </row>
    <row r="280" spans="1:12">
      <c r="A280" s="199"/>
      <c r="B280" s="19" t="s">
        <v>12</v>
      </c>
      <c r="C280" s="77">
        <v>40726</v>
      </c>
      <c r="D280" s="76"/>
      <c r="E280" s="73"/>
      <c r="F280" s="73"/>
      <c r="G280" s="73"/>
      <c r="H280" s="177"/>
      <c r="I280" s="28"/>
      <c r="J280" s="24" t="e">
        <f t="shared" si="4"/>
        <v>#DIV/0!</v>
      </c>
      <c r="K280" s="19"/>
      <c r="L280" s="14"/>
    </row>
    <row r="281" spans="1:12">
      <c r="A281" s="199"/>
      <c r="B281" s="19" t="s">
        <v>13</v>
      </c>
      <c r="C281" s="77">
        <v>40727</v>
      </c>
      <c r="D281" s="76"/>
      <c r="E281" s="73"/>
      <c r="F281" s="73"/>
      <c r="G281" s="73"/>
      <c r="H281" s="177"/>
      <c r="I281" s="28"/>
      <c r="J281" s="24" t="e">
        <f t="shared" si="4"/>
        <v>#DIV/0!</v>
      </c>
      <c r="K281" s="19"/>
      <c r="L281" s="14"/>
    </row>
    <row r="282" spans="1:12">
      <c r="A282" s="199" t="s">
        <v>60</v>
      </c>
      <c r="B282" s="37" t="s">
        <v>14</v>
      </c>
      <c r="C282" s="75">
        <v>40728</v>
      </c>
      <c r="D282" s="76"/>
      <c r="E282" s="72"/>
      <c r="F282" s="72"/>
      <c r="G282" s="72"/>
      <c r="H282" s="176"/>
      <c r="I282" s="22"/>
      <c r="J282" s="23" t="e">
        <f t="shared" si="4"/>
        <v>#DIV/0!</v>
      </c>
      <c r="K282" s="37"/>
      <c r="L282" s="13"/>
    </row>
    <row r="283" spans="1:12">
      <c r="A283" s="199"/>
      <c r="B283" s="37" t="s">
        <v>15</v>
      </c>
      <c r="C283" s="75">
        <v>40729</v>
      </c>
      <c r="D283" s="76"/>
      <c r="E283" s="72"/>
      <c r="F283" s="72"/>
      <c r="G283" s="72"/>
      <c r="H283" s="176"/>
      <c r="I283" s="22"/>
      <c r="J283" s="23" t="e">
        <f t="shared" si="4"/>
        <v>#DIV/0!</v>
      </c>
      <c r="K283" s="37"/>
      <c r="L283" s="13"/>
    </row>
    <row r="284" spans="1:12">
      <c r="A284" s="199"/>
      <c r="B284" s="37" t="s">
        <v>16</v>
      </c>
      <c r="C284" s="75">
        <v>40730</v>
      </c>
      <c r="D284" s="76"/>
      <c r="E284" s="72"/>
      <c r="F284" s="72"/>
      <c r="G284" s="72"/>
      <c r="H284" s="176"/>
      <c r="I284" s="22"/>
      <c r="J284" s="23" t="e">
        <f t="shared" si="4"/>
        <v>#DIV/0!</v>
      </c>
      <c r="K284" s="37"/>
      <c r="L284" s="13"/>
    </row>
    <row r="285" spans="1:12">
      <c r="A285" s="199"/>
      <c r="B285" s="37" t="s">
        <v>17</v>
      </c>
      <c r="C285" s="75">
        <v>40731</v>
      </c>
      <c r="D285" s="76"/>
      <c r="E285" s="72"/>
      <c r="F285" s="72"/>
      <c r="G285" s="72"/>
      <c r="H285" s="176"/>
      <c r="I285" s="22"/>
      <c r="J285" s="23" t="e">
        <f t="shared" si="4"/>
        <v>#DIV/0!</v>
      </c>
      <c r="K285" s="37"/>
      <c r="L285" s="13"/>
    </row>
    <row r="286" spans="1:12">
      <c r="A286" s="199"/>
      <c r="B286" s="37" t="s">
        <v>11</v>
      </c>
      <c r="C286" s="75">
        <v>40732</v>
      </c>
      <c r="D286" s="76"/>
      <c r="E286" s="72"/>
      <c r="F286" s="72"/>
      <c r="G286" s="72"/>
      <c r="H286" s="176"/>
      <c r="I286" s="22"/>
      <c r="J286" s="23" t="e">
        <f t="shared" si="4"/>
        <v>#DIV/0!</v>
      </c>
      <c r="K286" s="37"/>
      <c r="L286" s="13"/>
    </row>
    <row r="287" spans="1:12">
      <c r="A287" s="199"/>
      <c r="B287" s="19" t="s">
        <v>12</v>
      </c>
      <c r="C287" s="77">
        <v>40733</v>
      </c>
      <c r="D287" s="76"/>
      <c r="E287" s="73"/>
      <c r="F287" s="73"/>
      <c r="G287" s="73"/>
      <c r="H287" s="177"/>
      <c r="I287" s="28"/>
      <c r="J287" s="24" t="e">
        <f t="shared" si="4"/>
        <v>#DIV/0!</v>
      </c>
      <c r="K287" s="19"/>
      <c r="L287" s="14"/>
    </row>
    <row r="288" spans="1:12">
      <c r="A288" s="199"/>
      <c r="B288" s="19" t="s">
        <v>13</v>
      </c>
      <c r="C288" s="77">
        <v>40734</v>
      </c>
      <c r="D288" s="76"/>
      <c r="E288" s="73"/>
      <c r="F288" s="73"/>
      <c r="G288" s="73"/>
      <c r="H288" s="177"/>
      <c r="I288" s="28"/>
      <c r="J288" s="24" t="e">
        <f t="shared" si="4"/>
        <v>#DIV/0!</v>
      </c>
      <c r="K288" s="19"/>
      <c r="L288" s="14"/>
    </row>
    <row r="289" spans="1:12">
      <c r="A289" s="199" t="s">
        <v>61</v>
      </c>
      <c r="B289" s="37" t="s">
        <v>14</v>
      </c>
      <c r="C289" s="75">
        <v>40735</v>
      </c>
      <c r="D289" s="76"/>
      <c r="E289" s="72"/>
      <c r="F289" s="72"/>
      <c r="G289" s="72"/>
      <c r="H289" s="176"/>
      <c r="I289" s="22"/>
      <c r="J289" s="23" t="e">
        <f t="shared" si="4"/>
        <v>#DIV/0!</v>
      </c>
      <c r="K289" s="37"/>
      <c r="L289" s="13"/>
    </row>
    <row r="290" spans="1:12">
      <c r="A290" s="199"/>
      <c r="B290" s="37" t="s">
        <v>15</v>
      </c>
      <c r="C290" s="75">
        <v>40736</v>
      </c>
      <c r="D290" s="76"/>
      <c r="E290" s="72"/>
      <c r="F290" s="72"/>
      <c r="G290" s="72"/>
      <c r="H290" s="176"/>
      <c r="I290" s="22"/>
      <c r="J290" s="23" t="e">
        <f t="shared" si="4"/>
        <v>#DIV/0!</v>
      </c>
      <c r="K290" s="37"/>
      <c r="L290" s="13"/>
    </row>
    <row r="291" spans="1:12">
      <c r="A291" s="199"/>
      <c r="B291" s="37" t="s">
        <v>16</v>
      </c>
      <c r="C291" s="75">
        <v>40737</v>
      </c>
      <c r="D291" s="76"/>
      <c r="E291" s="72"/>
      <c r="F291" s="72"/>
      <c r="G291" s="72"/>
      <c r="H291" s="176"/>
      <c r="I291" s="22"/>
      <c r="J291" s="23" t="e">
        <f t="shared" si="4"/>
        <v>#DIV/0!</v>
      </c>
      <c r="K291" s="37"/>
      <c r="L291" s="13"/>
    </row>
    <row r="292" spans="1:12">
      <c r="A292" s="199"/>
      <c r="B292" s="37" t="s">
        <v>17</v>
      </c>
      <c r="C292" s="75">
        <v>40738</v>
      </c>
      <c r="D292" s="76"/>
      <c r="E292" s="72"/>
      <c r="F292" s="72"/>
      <c r="G292" s="72"/>
      <c r="H292" s="176"/>
      <c r="I292" s="22"/>
      <c r="J292" s="23" t="e">
        <f t="shared" si="4"/>
        <v>#DIV/0!</v>
      </c>
      <c r="K292" s="37"/>
      <c r="L292" s="13"/>
    </row>
    <row r="293" spans="1:12">
      <c r="A293" s="199"/>
      <c r="B293" s="37" t="s">
        <v>11</v>
      </c>
      <c r="C293" s="75">
        <v>40739</v>
      </c>
      <c r="D293" s="76"/>
      <c r="E293" s="72"/>
      <c r="F293" s="72"/>
      <c r="G293" s="72"/>
      <c r="H293" s="176"/>
      <c r="I293" s="22"/>
      <c r="J293" s="23" t="e">
        <f t="shared" si="4"/>
        <v>#DIV/0!</v>
      </c>
      <c r="K293" s="37"/>
      <c r="L293" s="13"/>
    </row>
    <row r="294" spans="1:12">
      <c r="A294" s="199"/>
      <c r="B294" s="19" t="s">
        <v>12</v>
      </c>
      <c r="C294" s="77">
        <v>40740</v>
      </c>
      <c r="D294" s="76"/>
      <c r="E294" s="73"/>
      <c r="F294" s="73"/>
      <c r="G294" s="73"/>
      <c r="H294" s="177"/>
      <c r="I294" s="28"/>
      <c r="J294" s="24" t="e">
        <f t="shared" si="4"/>
        <v>#DIV/0!</v>
      </c>
      <c r="K294" s="19"/>
      <c r="L294" s="14"/>
    </row>
    <row r="295" spans="1:12">
      <c r="A295" s="199"/>
      <c r="B295" s="19" t="s">
        <v>13</v>
      </c>
      <c r="C295" s="77">
        <v>40741</v>
      </c>
      <c r="D295" s="76"/>
      <c r="E295" s="73"/>
      <c r="F295" s="73"/>
      <c r="G295" s="73"/>
      <c r="H295" s="177"/>
      <c r="I295" s="28"/>
      <c r="J295" s="24" t="e">
        <f t="shared" si="4"/>
        <v>#DIV/0!</v>
      </c>
      <c r="K295" s="19"/>
      <c r="L295" s="14"/>
    </row>
    <row r="296" spans="1:12">
      <c r="A296" s="199" t="s">
        <v>62</v>
      </c>
      <c r="B296" s="37" t="s">
        <v>14</v>
      </c>
      <c r="C296" s="75">
        <v>40742</v>
      </c>
      <c r="D296" s="76"/>
      <c r="E296" s="72"/>
      <c r="F296" s="72"/>
      <c r="G296" s="72"/>
      <c r="H296" s="176"/>
      <c r="I296" s="22"/>
      <c r="J296" s="23" t="e">
        <f t="shared" si="4"/>
        <v>#DIV/0!</v>
      </c>
      <c r="K296" s="37"/>
      <c r="L296" s="13"/>
    </row>
    <row r="297" spans="1:12">
      <c r="A297" s="199"/>
      <c r="B297" s="37" t="s">
        <v>15</v>
      </c>
      <c r="C297" s="75">
        <v>40743</v>
      </c>
      <c r="D297" s="76"/>
      <c r="E297" s="72"/>
      <c r="F297" s="72"/>
      <c r="G297" s="72"/>
      <c r="H297" s="176"/>
      <c r="I297" s="22"/>
      <c r="J297" s="23" t="e">
        <f t="shared" si="4"/>
        <v>#DIV/0!</v>
      </c>
      <c r="K297" s="37"/>
      <c r="L297" s="13"/>
    </row>
    <row r="298" spans="1:12">
      <c r="A298" s="199"/>
      <c r="B298" s="37" t="s">
        <v>16</v>
      </c>
      <c r="C298" s="75">
        <v>40744</v>
      </c>
      <c r="D298" s="76"/>
      <c r="E298" s="72"/>
      <c r="F298" s="72"/>
      <c r="G298" s="72"/>
      <c r="H298" s="176"/>
      <c r="I298" s="22"/>
      <c r="J298" s="23" t="e">
        <f t="shared" si="4"/>
        <v>#DIV/0!</v>
      </c>
      <c r="K298" s="37"/>
      <c r="L298" s="13"/>
    </row>
    <row r="299" spans="1:12">
      <c r="A299" s="199"/>
      <c r="B299" s="37" t="s">
        <v>17</v>
      </c>
      <c r="C299" s="75">
        <v>40745</v>
      </c>
      <c r="D299" s="76"/>
      <c r="E299" s="72"/>
      <c r="F299" s="72"/>
      <c r="G299" s="72"/>
      <c r="H299" s="176"/>
      <c r="I299" s="22"/>
      <c r="J299" s="23" t="e">
        <f t="shared" si="4"/>
        <v>#DIV/0!</v>
      </c>
      <c r="K299" s="37"/>
      <c r="L299" s="13"/>
    </row>
    <row r="300" spans="1:12">
      <c r="A300" s="199"/>
      <c r="B300" s="37" t="s">
        <v>11</v>
      </c>
      <c r="C300" s="75">
        <v>40746</v>
      </c>
      <c r="D300" s="76"/>
      <c r="E300" s="72"/>
      <c r="F300" s="72"/>
      <c r="G300" s="72"/>
      <c r="H300" s="176"/>
      <c r="I300" s="22"/>
      <c r="J300" s="23" t="e">
        <f t="shared" si="4"/>
        <v>#DIV/0!</v>
      </c>
      <c r="K300" s="37"/>
      <c r="L300" s="13"/>
    </row>
    <row r="301" spans="1:12">
      <c r="A301" s="199"/>
      <c r="B301" s="19" t="s">
        <v>12</v>
      </c>
      <c r="C301" s="77">
        <v>40747</v>
      </c>
      <c r="D301" s="76"/>
      <c r="E301" s="73"/>
      <c r="F301" s="73"/>
      <c r="G301" s="73"/>
      <c r="H301" s="177"/>
      <c r="I301" s="28"/>
      <c r="J301" s="24" t="e">
        <f t="shared" si="4"/>
        <v>#DIV/0!</v>
      </c>
      <c r="K301" s="19"/>
      <c r="L301" s="14"/>
    </row>
    <row r="302" spans="1:12">
      <c r="A302" s="199"/>
      <c r="B302" s="19" t="s">
        <v>13</v>
      </c>
      <c r="C302" s="77">
        <v>40748</v>
      </c>
      <c r="D302" s="76"/>
      <c r="E302" s="73"/>
      <c r="F302" s="73"/>
      <c r="G302" s="73"/>
      <c r="H302" s="177"/>
      <c r="I302" s="28"/>
      <c r="J302" s="24" t="e">
        <f t="shared" si="4"/>
        <v>#DIV/0!</v>
      </c>
      <c r="K302" s="19"/>
      <c r="L302" s="14"/>
    </row>
    <row r="303" spans="1:12">
      <c r="A303" s="199" t="s">
        <v>63</v>
      </c>
      <c r="B303" s="37" t="s">
        <v>14</v>
      </c>
      <c r="C303" s="75">
        <v>40749</v>
      </c>
      <c r="D303" s="76"/>
      <c r="E303" s="72"/>
      <c r="F303" s="72"/>
      <c r="G303" s="72"/>
      <c r="H303" s="176"/>
      <c r="I303" s="22"/>
      <c r="J303" s="23" t="e">
        <f t="shared" si="4"/>
        <v>#DIV/0!</v>
      </c>
      <c r="K303" s="37"/>
      <c r="L303" s="13"/>
    </row>
    <row r="304" spans="1:12">
      <c r="A304" s="199"/>
      <c r="B304" s="37" t="s">
        <v>15</v>
      </c>
      <c r="C304" s="75">
        <v>40750</v>
      </c>
      <c r="D304" s="76"/>
      <c r="E304" s="72"/>
      <c r="F304" s="72"/>
      <c r="G304" s="72"/>
      <c r="H304" s="176"/>
      <c r="I304" s="22"/>
      <c r="J304" s="23" t="e">
        <f t="shared" si="4"/>
        <v>#DIV/0!</v>
      </c>
      <c r="K304" s="37"/>
      <c r="L304" s="13"/>
    </row>
    <row r="305" spans="1:12">
      <c r="A305" s="199"/>
      <c r="B305" s="37" t="s">
        <v>16</v>
      </c>
      <c r="C305" s="75">
        <v>40751</v>
      </c>
      <c r="D305" s="76"/>
      <c r="E305" s="72"/>
      <c r="F305" s="72"/>
      <c r="G305" s="72"/>
      <c r="H305" s="176"/>
      <c r="I305" s="22"/>
      <c r="J305" s="23" t="e">
        <f t="shared" si="4"/>
        <v>#DIV/0!</v>
      </c>
      <c r="K305" s="37"/>
      <c r="L305" s="13"/>
    </row>
    <row r="306" spans="1:12">
      <c r="A306" s="199"/>
      <c r="B306" s="37" t="s">
        <v>17</v>
      </c>
      <c r="C306" s="75">
        <v>40752</v>
      </c>
      <c r="D306" s="76"/>
      <c r="E306" s="72"/>
      <c r="F306" s="72"/>
      <c r="G306" s="72"/>
      <c r="H306" s="176"/>
      <c r="I306" s="22"/>
      <c r="J306" s="23" t="e">
        <f t="shared" si="4"/>
        <v>#DIV/0!</v>
      </c>
      <c r="K306" s="37"/>
      <c r="L306" s="13"/>
    </row>
    <row r="307" spans="1:12">
      <c r="A307" s="199"/>
      <c r="B307" s="37" t="s">
        <v>11</v>
      </c>
      <c r="C307" s="75">
        <v>40753</v>
      </c>
      <c r="D307" s="76"/>
      <c r="E307" s="72"/>
      <c r="F307" s="72"/>
      <c r="G307" s="72"/>
      <c r="H307" s="176"/>
      <c r="I307" s="22"/>
      <c r="J307" s="23" t="e">
        <f t="shared" si="4"/>
        <v>#DIV/0!</v>
      </c>
      <c r="K307" s="37"/>
      <c r="L307" s="13"/>
    </row>
    <row r="308" spans="1:12">
      <c r="A308" s="199"/>
      <c r="B308" s="19" t="s">
        <v>12</v>
      </c>
      <c r="C308" s="77">
        <v>40754</v>
      </c>
      <c r="D308" s="76"/>
      <c r="E308" s="73"/>
      <c r="F308" s="73"/>
      <c r="G308" s="73"/>
      <c r="H308" s="177"/>
      <c r="I308" s="28"/>
      <c r="J308" s="24" t="e">
        <f t="shared" si="4"/>
        <v>#DIV/0!</v>
      </c>
      <c r="K308" s="19"/>
      <c r="L308" s="14"/>
    </row>
    <row r="309" spans="1:12">
      <c r="A309" s="199"/>
      <c r="B309" s="19" t="s">
        <v>13</v>
      </c>
      <c r="C309" s="77">
        <v>40755</v>
      </c>
      <c r="D309" s="76"/>
      <c r="E309" s="73"/>
      <c r="F309" s="73"/>
      <c r="G309" s="73"/>
      <c r="H309" s="177"/>
      <c r="I309" s="28"/>
      <c r="J309" s="24" t="e">
        <f t="shared" si="4"/>
        <v>#DIV/0!</v>
      </c>
      <c r="K309" s="19"/>
      <c r="L309" s="14"/>
    </row>
    <row r="310" spans="1:12">
      <c r="A310" s="199" t="s">
        <v>64</v>
      </c>
      <c r="B310" s="37" t="s">
        <v>14</v>
      </c>
      <c r="C310" s="75">
        <v>40756</v>
      </c>
      <c r="D310" s="76"/>
      <c r="E310" s="72"/>
      <c r="F310" s="72"/>
      <c r="G310" s="72"/>
      <c r="H310" s="176"/>
      <c r="I310" s="22"/>
      <c r="J310" s="23" t="e">
        <f t="shared" si="4"/>
        <v>#DIV/0!</v>
      </c>
      <c r="K310" s="37"/>
      <c r="L310" s="13"/>
    </row>
    <row r="311" spans="1:12">
      <c r="A311" s="199"/>
      <c r="B311" s="37" t="s">
        <v>15</v>
      </c>
      <c r="C311" s="75">
        <v>40757</v>
      </c>
      <c r="D311" s="76"/>
      <c r="E311" s="72"/>
      <c r="F311" s="72"/>
      <c r="G311" s="72"/>
      <c r="H311" s="176"/>
      <c r="I311" s="22"/>
      <c r="J311" s="23" t="e">
        <f t="shared" si="4"/>
        <v>#DIV/0!</v>
      </c>
      <c r="K311" s="37"/>
      <c r="L311" s="13"/>
    </row>
    <row r="312" spans="1:12">
      <c r="A312" s="199"/>
      <c r="B312" s="37" t="s">
        <v>16</v>
      </c>
      <c r="C312" s="75">
        <v>40758</v>
      </c>
      <c r="D312" s="76"/>
      <c r="E312" s="72"/>
      <c r="F312" s="72"/>
      <c r="G312" s="72"/>
      <c r="H312" s="176"/>
      <c r="I312" s="22"/>
      <c r="J312" s="23" t="e">
        <f t="shared" si="4"/>
        <v>#DIV/0!</v>
      </c>
      <c r="K312" s="37"/>
      <c r="L312" s="13"/>
    </row>
    <row r="313" spans="1:12">
      <c r="A313" s="199"/>
      <c r="B313" s="37" t="s">
        <v>17</v>
      </c>
      <c r="C313" s="75">
        <v>40759</v>
      </c>
      <c r="D313" s="76"/>
      <c r="E313" s="72"/>
      <c r="F313" s="72"/>
      <c r="G313" s="72"/>
      <c r="H313" s="176"/>
      <c r="I313" s="22"/>
      <c r="J313" s="23" t="e">
        <f t="shared" si="4"/>
        <v>#DIV/0!</v>
      </c>
      <c r="K313" s="37"/>
      <c r="L313" s="13"/>
    </row>
    <row r="314" spans="1:12">
      <c r="A314" s="199"/>
      <c r="B314" s="37" t="s">
        <v>11</v>
      </c>
      <c r="C314" s="75">
        <v>40760</v>
      </c>
      <c r="D314" s="76"/>
      <c r="E314" s="72"/>
      <c r="F314" s="72"/>
      <c r="G314" s="72"/>
      <c r="H314" s="176"/>
      <c r="I314" s="22"/>
      <c r="J314" s="23" t="e">
        <f t="shared" si="4"/>
        <v>#DIV/0!</v>
      </c>
      <c r="K314" s="37"/>
      <c r="L314" s="13"/>
    </row>
    <row r="315" spans="1:12">
      <c r="A315" s="199"/>
      <c r="B315" s="19" t="s">
        <v>12</v>
      </c>
      <c r="C315" s="77">
        <v>40761</v>
      </c>
      <c r="D315" s="76"/>
      <c r="E315" s="73"/>
      <c r="F315" s="73"/>
      <c r="G315" s="73"/>
      <c r="H315" s="177"/>
      <c r="I315" s="28"/>
      <c r="J315" s="24" t="e">
        <f t="shared" si="4"/>
        <v>#DIV/0!</v>
      </c>
      <c r="K315" s="19"/>
      <c r="L315" s="14"/>
    </row>
    <row r="316" spans="1:12">
      <c r="A316" s="199"/>
      <c r="B316" s="19" t="s">
        <v>13</v>
      </c>
      <c r="C316" s="77">
        <v>40762</v>
      </c>
      <c r="D316" s="76"/>
      <c r="E316" s="73"/>
      <c r="F316" s="73"/>
      <c r="G316" s="73"/>
      <c r="H316" s="177"/>
      <c r="I316" s="28"/>
      <c r="J316" s="24" t="e">
        <f t="shared" si="4"/>
        <v>#DIV/0!</v>
      </c>
      <c r="K316" s="19"/>
      <c r="L316" s="14"/>
    </row>
    <row r="317" spans="1:12">
      <c r="A317" s="199" t="s">
        <v>65</v>
      </c>
      <c r="B317" s="37" t="s">
        <v>14</v>
      </c>
      <c r="C317" s="75">
        <v>40763</v>
      </c>
      <c r="D317" s="76"/>
      <c r="E317" s="72"/>
      <c r="F317" s="72"/>
      <c r="G317" s="72"/>
      <c r="H317" s="176"/>
      <c r="I317" s="22"/>
      <c r="J317" s="23" t="e">
        <f t="shared" si="4"/>
        <v>#DIV/0!</v>
      </c>
      <c r="K317" s="37"/>
      <c r="L317" s="13"/>
    </row>
    <row r="318" spans="1:12">
      <c r="A318" s="199"/>
      <c r="B318" s="37" t="s">
        <v>15</v>
      </c>
      <c r="C318" s="75">
        <v>40764</v>
      </c>
      <c r="D318" s="76"/>
      <c r="E318" s="72"/>
      <c r="F318" s="72"/>
      <c r="G318" s="72"/>
      <c r="H318" s="176"/>
      <c r="I318" s="22"/>
      <c r="J318" s="23" t="e">
        <f t="shared" si="4"/>
        <v>#DIV/0!</v>
      </c>
      <c r="K318" s="37"/>
      <c r="L318" s="13"/>
    </row>
    <row r="319" spans="1:12">
      <c r="A319" s="199"/>
      <c r="B319" s="37" t="s">
        <v>16</v>
      </c>
      <c r="C319" s="75">
        <v>40765</v>
      </c>
      <c r="D319" s="76"/>
      <c r="E319" s="72"/>
      <c r="F319" s="72"/>
      <c r="G319" s="72"/>
      <c r="H319" s="176"/>
      <c r="I319" s="22"/>
      <c r="J319" s="23" t="e">
        <f t="shared" si="4"/>
        <v>#DIV/0!</v>
      </c>
      <c r="K319" s="37"/>
      <c r="L319" s="13"/>
    </row>
    <row r="320" spans="1:12">
      <c r="A320" s="199"/>
      <c r="B320" s="37" t="s">
        <v>17</v>
      </c>
      <c r="C320" s="75">
        <v>40766</v>
      </c>
      <c r="D320" s="76"/>
      <c r="E320" s="72"/>
      <c r="F320" s="72"/>
      <c r="G320" s="72"/>
      <c r="H320" s="176"/>
      <c r="I320" s="22"/>
      <c r="J320" s="23" t="e">
        <f t="shared" si="4"/>
        <v>#DIV/0!</v>
      </c>
      <c r="K320" s="37"/>
      <c r="L320" s="13"/>
    </row>
    <row r="321" spans="1:12">
      <c r="A321" s="199"/>
      <c r="B321" s="37" t="s">
        <v>11</v>
      </c>
      <c r="C321" s="75">
        <v>40767</v>
      </c>
      <c r="D321" s="76"/>
      <c r="E321" s="72"/>
      <c r="F321" s="72"/>
      <c r="G321" s="72"/>
      <c r="H321" s="176"/>
      <c r="I321" s="22"/>
      <c r="J321" s="23" t="e">
        <f t="shared" si="4"/>
        <v>#DIV/0!</v>
      </c>
      <c r="K321" s="37"/>
      <c r="L321" s="13"/>
    </row>
    <row r="322" spans="1:12">
      <c r="A322" s="199"/>
      <c r="B322" s="19" t="s">
        <v>12</v>
      </c>
      <c r="C322" s="77">
        <v>40768</v>
      </c>
      <c r="D322" s="76"/>
      <c r="E322" s="73"/>
      <c r="F322" s="73"/>
      <c r="G322" s="73"/>
      <c r="H322" s="177"/>
      <c r="I322" s="28"/>
      <c r="J322" s="24" t="e">
        <f t="shared" si="4"/>
        <v>#DIV/0!</v>
      </c>
      <c r="K322" s="19"/>
      <c r="L322" s="14"/>
    </row>
    <row r="323" spans="1:12">
      <c r="A323" s="199"/>
      <c r="B323" s="19" t="s">
        <v>13</v>
      </c>
      <c r="C323" s="77">
        <v>40769</v>
      </c>
      <c r="D323" s="76"/>
      <c r="E323" s="73"/>
      <c r="F323" s="73"/>
      <c r="G323" s="73"/>
      <c r="H323" s="177"/>
      <c r="I323" s="28"/>
      <c r="J323" s="24" t="e">
        <f t="shared" si="4"/>
        <v>#DIV/0!</v>
      </c>
      <c r="K323" s="19"/>
      <c r="L323" s="14"/>
    </row>
    <row r="324" spans="1:12">
      <c r="A324" s="199" t="s">
        <v>66</v>
      </c>
      <c r="B324" s="37" t="s">
        <v>14</v>
      </c>
      <c r="C324" s="75">
        <v>40770</v>
      </c>
      <c r="D324" s="76"/>
      <c r="E324" s="72"/>
      <c r="F324" s="72"/>
      <c r="G324" s="72"/>
      <c r="H324" s="176"/>
      <c r="I324" s="22"/>
      <c r="J324" s="23" t="e">
        <f t="shared" si="4"/>
        <v>#DIV/0!</v>
      </c>
      <c r="K324" s="37"/>
      <c r="L324" s="13"/>
    </row>
    <row r="325" spans="1:12">
      <c r="A325" s="199"/>
      <c r="B325" s="37" t="s">
        <v>15</v>
      </c>
      <c r="C325" s="75">
        <v>40771</v>
      </c>
      <c r="D325" s="76"/>
      <c r="E325" s="72"/>
      <c r="F325" s="72"/>
      <c r="G325" s="72"/>
      <c r="H325" s="176"/>
      <c r="I325" s="22"/>
      <c r="J325" s="23" t="e">
        <f t="shared" si="4"/>
        <v>#DIV/0!</v>
      </c>
      <c r="K325" s="37"/>
      <c r="L325" s="13"/>
    </row>
    <row r="326" spans="1:12">
      <c r="A326" s="199"/>
      <c r="B326" s="37" t="s">
        <v>16</v>
      </c>
      <c r="C326" s="75">
        <v>40772</v>
      </c>
      <c r="D326" s="76"/>
      <c r="E326" s="72"/>
      <c r="F326" s="72"/>
      <c r="G326" s="72"/>
      <c r="H326" s="176"/>
      <c r="I326" s="22"/>
      <c r="J326" s="23" t="e">
        <f t="shared" si="4"/>
        <v>#DIV/0!</v>
      </c>
      <c r="K326" s="37"/>
      <c r="L326" s="13"/>
    </row>
    <row r="327" spans="1:12">
      <c r="A327" s="199"/>
      <c r="B327" s="37" t="s">
        <v>17</v>
      </c>
      <c r="C327" s="75">
        <v>40773</v>
      </c>
      <c r="D327" s="76"/>
      <c r="E327" s="72"/>
      <c r="F327" s="72"/>
      <c r="G327" s="72"/>
      <c r="H327" s="176"/>
      <c r="I327" s="22"/>
      <c r="J327" s="23" t="e">
        <f t="shared" ref="J327:J390" si="5">I327/H327/10</f>
        <v>#DIV/0!</v>
      </c>
      <c r="K327" s="37"/>
      <c r="L327" s="13"/>
    </row>
    <row r="328" spans="1:12">
      <c r="A328" s="199"/>
      <c r="B328" s="37" t="s">
        <v>11</v>
      </c>
      <c r="C328" s="75">
        <v>40774</v>
      </c>
      <c r="D328" s="76"/>
      <c r="E328" s="72"/>
      <c r="F328" s="72"/>
      <c r="G328" s="72"/>
      <c r="H328" s="176"/>
      <c r="I328" s="22"/>
      <c r="J328" s="23" t="e">
        <f t="shared" si="5"/>
        <v>#DIV/0!</v>
      </c>
      <c r="K328" s="37"/>
      <c r="L328" s="13"/>
    </row>
    <row r="329" spans="1:12">
      <c r="A329" s="199"/>
      <c r="B329" s="19" t="s">
        <v>12</v>
      </c>
      <c r="C329" s="77">
        <v>40775</v>
      </c>
      <c r="D329" s="76"/>
      <c r="E329" s="73"/>
      <c r="F329" s="73"/>
      <c r="G329" s="73"/>
      <c r="H329" s="177"/>
      <c r="I329" s="28"/>
      <c r="J329" s="24" t="e">
        <f t="shared" si="5"/>
        <v>#DIV/0!</v>
      </c>
      <c r="K329" s="19"/>
      <c r="L329" s="14"/>
    </row>
    <row r="330" spans="1:12">
      <c r="A330" s="199"/>
      <c r="B330" s="19" t="s">
        <v>13</v>
      </c>
      <c r="C330" s="77">
        <v>40776</v>
      </c>
      <c r="D330" s="76"/>
      <c r="E330" s="73"/>
      <c r="F330" s="73"/>
      <c r="G330" s="73"/>
      <c r="H330" s="177"/>
      <c r="I330" s="28"/>
      <c r="J330" s="24" t="e">
        <f t="shared" si="5"/>
        <v>#DIV/0!</v>
      </c>
      <c r="K330" s="19"/>
      <c r="L330" s="14"/>
    </row>
    <row r="331" spans="1:12">
      <c r="A331" s="199" t="s">
        <v>67</v>
      </c>
      <c r="B331" s="37" t="s">
        <v>14</v>
      </c>
      <c r="C331" s="75">
        <v>40777</v>
      </c>
      <c r="D331" s="76"/>
      <c r="E331" s="72"/>
      <c r="F331" s="72"/>
      <c r="G331" s="72"/>
      <c r="H331" s="176"/>
      <c r="I331" s="22"/>
      <c r="J331" s="23" t="e">
        <f t="shared" si="5"/>
        <v>#DIV/0!</v>
      </c>
      <c r="K331" s="37"/>
      <c r="L331" s="13"/>
    </row>
    <row r="332" spans="1:12">
      <c r="A332" s="199"/>
      <c r="B332" s="37" t="s">
        <v>15</v>
      </c>
      <c r="C332" s="75">
        <v>40778</v>
      </c>
      <c r="D332" s="76"/>
      <c r="E332" s="72"/>
      <c r="F332" s="72"/>
      <c r="G332" s="72"/>
      <c r="H332" s="176"/>
      <c r="I332" s="22"/>
      <c r="J332" s="23" t="e">
        <f t="shared" si="5"/>
        <v>#DIV/0!</v>
      </c>
      <c r="K332" s="37"/>
      <c r="L332" s="13"/>
    </row>
    <row r="333" spans="1:12">
      <c r="A333" s="199"/>
      <c r="B333" s="37" t="s">
        <v>16</v>
      </c>
      <c r="C333" s="75">
        <v>40779</v>
      </c>
      <c r="D333" s="76"/>
      <c r="E333" s="72"/>
      <c r="F333" s="72"/>
      <c r="G333" s="72"/>
      <c r="H333" s="176"/>
      <c r="I333" s="22"/>
      <c r="J333" s="23" t="e">
        <f t="shared" si="5"/>
        <v>#DIV/0!</v>
      </c>
      <c r="K333" s="37"/>
      <c r="L333" s="13"/>
    </row>
    <row r="334" spans="1:12">
      <c r="A334" s="199"/>
      <c r="B334" s="37" t="s">
        <v>17</v>
      </c>
      <c r="C334" s="75">
        <v>40780</v>
      </c>
      <c r="D334" s="76"/>
      <c r="E334" s="72"/>
      <c r="F334" s="72"/>
      <c r="G334" s="72"/>
      <c r="H334" s="176"/>
      <c r="I334" s="22"/>
      <c r="J334" s="23" t="e">
        <f t="shared" si="5"/>
        <v>#DIV/0!</v>
      </c>
      <c r="K334" s="37"/>
      <c r="L334" s="13"/>
    </row>
    <row r="335" spans="1:12">
      <c r="A335" s="199"/>
      <c r="B335" s="37" t="s">
        <v>11</v>
      </c>
      <c r="C335" s="75">
        <v>40781</v>
      </c>
      <c r="D335" s="76"/>
      <c r="E335" s="72"/>
      <c r="F335" s="72"/>
      <c r="G335" s="72"/>
      <c r="H335" s="176"/>
      <c r="I335" s="22"/>
      <c r="J335" s="23" t="e">
        <f t="shared" si="5"/>
        <v>#DIV/0!</v>
      </c>
      <c r="K335" s="37"/>
      <c r="L335" s="13"/>
    </row>
    <row r="336" spans="1:12">
      <c r="A336" s="199"/>
      <c r="B336" s="19" t="s">
        <v>12</v>
      </c>
      <c r="C336" s="77">
        <v>40782</v>
      </c>
      <c r="D336" s="76"/>
      <c r="E336" s="73"/>
      <c r="F336" s="73"/>
      <c r="G336" s="73"/>
      <c r="H336" s="177"/>
      <c r="I336" s="28"/>
      <c r="J336" s="24" t="e">
        <f t="shared" si="5"/>
        <v>#DIV/0!</v>
      </c>
      <c r="K336" s="19"/>
      <c r="L336" s="14"/>
    </row>
    <row r="337" spans="1:12">
      <c r="A337" s="199"/>
      <c r="B337" s="19" t="s">
        <v>13</v>
      </c>
      <c r="C337" s="77">
        <v>40783</v>
      </c>
      <c r="D337" s="76"/>
      <c r="E337" s="73"/>
      <c r="F337" s="73"/>
      <c r="G337" s="73"/>
      <c r="H337" s="177"/>
      <c r="I337" s="28"/>
      <c r="J337" s="24" t="e">
        <f t="shared" si="5"/>
        <v>#DIV/0!</v>
      </c>
      <c r="K337" s="19"/>
      <c r="L337" s="14"/>
    </row>
    <row r="338" spans="1:12">
      <c r="A338" s="199" t="s">
        <v>68</v>
      </c>
      <c r="B338" s="37" t="s">
        <v>14</v>
      </c>
      <c r="C338" s="75">
        <v>40784</v>
      </c>
      <c r="D338" s="76"/>
      <c r="E338" s="72"/>
      <c r="F338" s="72"/>
      <c r="G338" s="72"/>
      <c r="H338" s="176"/>
      <c r="I338" s="22"/>
      <c r="J338" s="23" t="e">
        <f t="shared" si="5"/>
        <v>#DIV/0!</v>
      </c>
      <c r="K338" s="37"/>
      <c r="L338" s="13"/>
    </row>
    <row r="339" spans="1:12">
      <c r="A339" s="199"/>
      <c r="B339" s="37" t="s">
        <v>15</v>
      </c>
      <c r="C339" s="75">
        <v>40785</v>
      </c>
      <c r="D339" s="76"/>
      <c r="E339" s="72"/>
      <c r="F339" s="72"/>
      <c r="G339" s="72"/>
      <c r="H339" s="176"/>
      <c r="I339" s="22"/>
      <c r="J339" s="23" t="e">
        <f t="shared" si="5"/>
        <v>#DIV/0!</v>
      </c>
      <c r="K339" s="37"/>
      <c r="L339" s="13"/>
    </row>
    <row r="340" spans="1:12">
      <c r="A340" s="199"/>
      <c r="B340" s="37" t="s">
        <v>16</v>
      </c>
      <c r="C340" s="75">
        <v>40786</v>
      </c>
      <c r="D340" s="76"/>
      <c r="E340" s="72"/>
      <c r="F340" s="72"/>
      <c r="G340" s="72"/>
      <c r="H340" s="176"/>
      <c r="I340" s="22"/>
      <c r="J340" s="23" t="e">
        <f t="shared" si="5"/>
        <v>#DIV/0!</v>
      </c>
      <c r="K340" s="37"/>
      <c r="L340" s="13"/>
    </row>
    <row r="341" spans="1:12">
      <c r="A341" s="199"/>
      <c r="B341" s="37" t="s">
        <v>17</v>
      </c>
      <c r="C341" s="75">
        <v>40787</v>
      </c>
      <c r="D341" s="76"/>
      <c r="E341" s="72"/>
      <c r="F341" s="72"/>
      <c r="G341" s="72"/>
      <c r="H341" s="176"/>
      <c r="I341" s="22"/>
      <c r="J341" s="23" t="e">
        <f t="shared" si="5"/>
        <v>#DIV/0!</v>
      </c>
      <c r="K341" s="37"/>
      <c r="L341" s="13"/>
    </row>
    <row r="342" spans="1:12">
      <c r="A342" s="199"/>
      <c r="B342" s="37" t="s">
        <v>11</v>
      </c>
      <c r="C342" s="75">
        <v>40788</v>
      </c>
      <c r="D342" s="76"/>
      <c r="E342" s="72"/>
      <c r="F342" s="72"/>
      <c r="G342" s="72"/>
      <c r="H342" s="176"/>
      <c r="I342" s="22"/>
      <c r="J342" s="23" t="e">
        <f t="shared" si="5"/>
        <v>#DIV/0!</v>
      </c>
      <c r="K342" s="37"/>
      <c r="L342" s="13"/>
    </row>
    <row r="343" spans="1:12">
      <c r="A343" s="199"/>
      <c r="B343" s="19" t="s">
        <v>12</v>
      </c>
      <c r="C343" s="77">
        <v>40789</v>
      </c>
      <c r="D343" s="76"/>
      <c r="E343" s="73"/>
      <c r="F343" s="73"/>
      <c r="G343" s="73"/>
      <c r="H343" s="177"/>
      <c r="I343" s="28"/>
      <c r="J343" s="24" t="e">
        <f t="shared" si="5"/>
        <v>#DIV/0!</v>
      </c>
      <c r="K343" s="19"/>
      <c r="L343" s="14"/>
    </row>
    <row r="344" spans="1:12">
      <c r="A344" s="199"/>
      <c r="B344" s="19" t="s">
        <v>13</v>
      </c>
      <c r="C344" s="77">
        <v>40790</v>
      </c>
      <c r="D344" s="76"/>
      <c r="E344" s="73"/>
      <c r="F344" s="73"/>
      <c r="G344" s="73"/>
      <c r="H344" s="177"/>
      <c r="I344" s="28"/>
      <c r="J344" s="24" t="e">
        <f t="shared" si="5"/>
        <v>#DIV/0!</v>
      </c>
      <c r="K344" s="19"/>
      <c r="L344" s="14"/>
    </row>
    <row r="345" spans="1:12">
      <c r="A345" s="199" t="s">
        <v>69</v>
      </c>
      <c r="B345" s="37" t="s">
        <v>14</v>
      </c>
      <c r="C345" s="75">
        <v>40791</v>
      </c>
      <c r="D345" s="76"/>
      <c r="E345" s="72"/>
      <c r="F345" s="72"/>
      <c r="G345" s="72"/>
      <c r="H345" s="176"/>
      <c r="I345" s="22"/>
      <c r="J345" s="23" t="e">
        <f t="shared" si="5"/>
        <v>#DIV/0!</v>
      </c>
      <c r="K345" s="37"/>
      <c r="L345" s="13"/>
    </row>
    <row r="346" spans="1:12">
      <c r="A346" s="199"/>
      <c r="B346" s="37" t="s">
        <v>15</v>
      </c>
      <c r="C346" s="75">
        <v>40792</v>
      </c>
      <c r="D346" s="76"/>
      <c r="E346" s="72"/>
      <c r="F346" s="72"/>
      <c r="G346" s="72"/>
      <c r="H346" s="176"/>
      <c r="I346" s="22"/>
      <c r="J346" s="23" t="e">
        <f t="shared" si="5"/>
        <v>#DIV/0!</v>
      </c>
      <c r="K346" s="37"/>
      <c r="L346" s="13"/>
    </row>
    <row r="347" spans="1:12">
      <c r="A347" s="199"/>
      <c r="B347" s="37" t="s">
        <v>16</v>
      </c>
      <c r="C347" s="75">
        <v>40793</v>
      </c>
      <c r="D347" s="76"/>
      <c r="E347" s="72"/>
      <c r="F347" s="72"/>
      <c r="G347" s="72"/>
      <c r="H347" s="176"/>
      <c r="I347" s="22"/>
      <c r="J347" s="23" t="e">
        <f t="shared" si="5"/>
        <v>#DIV/0!</v>
      </c>
      <c r="K347" s="37"/>
      <c r="L347" s="13"/>
    </row>
    <row r="348" spans="1:12">
      <c r="A348" s="199"/>
      <c r="B348" s="37" t="s">
        <v>17</v>
      </c>
      <c r="C348" s="75">
        <v>40794</v>
      </c>
      <c r="D348" s="76"/>
      <c r="E348" s="72"/>
      <c r="F348" s="72"/>
      <c r="G348" s="72"/>
      <c r="H348" s="176"/>
      <c r="I348" s="22"/>
      <c r="J348" s="23" t="e">
        <f t="shared" si="5"/>
        <v>#DIV/0!</v>
      </c>
      <c r="K348" s="37"/>
      <c r="L348" s="13"/>
    </row>
    <row r="349" spans="1:12">
      <c r="A349" s="199"/>
      <c r="B349" s="37" t="s">
        <v>11</v>
      </c>
      <c r="C349" s="75">
        <v>40795</v>
      </c>
      <c r="D349" s="76"/>
      <c r="E349" s="72"/>
      <c r="F349" s="72"/>
      <c r="G349" s="72"/>
      <c r="H349" s="176"/>
      <c r="I349" s="22"/>
      <c r="J349" s="23" t="e">
        <f t="shared" si="5"/>
        <v>#DIV/0!</v>
      </c>
      <c r="K349" s="37"/>
      <c r="L349" s="13"/>
    </row>
    <row r="350" spans="1:12">
      <c r="A350" s="199"/>
      <c r="B350" s="19" t="s">
        <v>12</v>
      </c>
      <c r="C350" s="77">
        <v>40796</v>
      </c>
      <c r="D350" s="76"/>
      <c r="E350" s="73"/>
      <c r="F350" s="73"/>
      <c r="G350" s="73"/>
      <c r="H350" s="177"/>
      <c r="I350" s="28"/>
      <c r="J350" s="24" t="e">
        <f t="shared" si="5"/>
        <v>#DIV/0!</v>
      </c>
      <c r="K350" s="19"/>
      <c r="L350" s="14"/>
    </row>
    <row r="351" spans="1:12">
      <c r="A351" s="199"/>
      <c r="B351" s="19" t="s">
        <v>13</v>
      </c>
      <c r="C351" s="77">
        <v>40797</v>
      </c>
      <c r="D351" s="76"/>
      <c r="E351" s="73"/>
      <c r="F351" s="73"/>
      <c r="G351" s="73"/>
      <c r="H351" s="177"/>
      <c r="I351" s="28"/>
      <c r="J351" s="24" t="e">
        <f t="shared" si="5"/>
        <v>#DIV/0!</v>
      </c>
      <c r="K351" s="19"/>
      <c r="L351" s="14"/>
    </row>
    <row r="352" spans="1:12">
      <c r="A352" s="199" t="s">
        <v>70</v>
      </c>
      <c r="B352" s="37" t="s">
        <v>14</v>
      </c>
      <c r="C352" s="75">
        <v>40798</v>
      </c>
      <c r="D352" s="76"/>
      <c r="E352" s="72"/>
      <c r="F352" s="72"/>
      <c r="G352" s="72"/>
      <c r="H352" s="176"/>
      <c r="I352" s="22"/>
      <c r="J352" s="23" t="e">
        <f t="shared" si="5"/>
        <v>#DIV/0!</v>
      </c>
      <c r="K352" s="37"/>
      <c r="L352" s="13"/>
    </row>
    <row r="353" spans="1:12">
      <c r="A353" s="199"/>
      <c r="B353" s="37" t="s">
        <v>15</v>
      </c>
      <c r="C353" s="75">
        <v>40799</v>
      </c>
      <c r="D353" s="76"/>
      <c r="E353" s="72"/>
      <c r="F353" s="72"/>
      <c r="G353" s="72"/>
      <c r="H353" s="176"/>
      <c r="I353" s="22"/>
      <c r="J353" s="23" t="e">
        <f t="shared" si="5"/>
        <v>#DIV/0!</v>
      </c>
      <c r="K353" s="37"/>
      <c r="L353" s="13"/>
    </row>
    <row r="354" spans="1:12">
      <c r="A354" s="199"/>
      <c r="B354" s="37" t="s">
        <v>16</v>
      </c>
      <c r="C354" s="75">
        <v>40800</v>
      </c>
      <c r="D354" s="76"/>
      <c r="E354" s="72"/>
      <c r="F354" s="72"/>
      <c r="G354" s="72"/>
      <c r="H354" s="176"/>
      <c r="I354" s="22"/>
      <c r="J354" s="23" t="e">
        <f t="shared" si="5"/>
        <v>#DIV/0!</v>
      </c>
      <c r="K354" s="37"/>
      <c r="L354" s="13"/>
    </row>
    <row r="355" spans="1:12">
      <c r="A355" s="199"/>
      <c r="B355" s="37" t="s">
        <v>17</v>
      </c>
      <c r="C355" s="75">
        <v>40801</v>
      </c>
      <c r="D355" s="76"/>
      <c r="E355" s="72"/>
      <c r="F355" s="72"/>
      <c r="G355" s="72"/>
      <c r="H355" s="176"/>
      <c r="I355" s="22"/>
      <c r="J355" s="23" t="e">
        <f t="shared" si="5"/>
        <v>#DIV/0!</v>
      </c>
      <c r="K355" s="37"/>
      <c r="L355" s="13"/>
    </row>
    <row r="356" spans="1:12">
      <c r="A356" s="199"/>
      <c r="B356" s="37" t="s">
        <v>11</v>
      </c>
      <c r="C356" s="75">
        <v>40802</v>
      </c>
      <c r="D356" s="76"/>
      <c r="E356" s="72"/>
      <c r="F356" s="72"/>
      <c r="G356" s="72"/>
      <c r="H356" s="176"/>
      <c r="I356" s="22"/>
      <c r="J356" s="23" t="e">
        <f t="shared" si="5"/>
        <v>#DIV/0!</v>
      </c>
      <c r="K356" s="37"/>
      <c r="L356" s="13"/>
    </row>
    <row r="357" spans="1:12">
      <c r="A357" s="199"/>
      <c r="B357" s="19" t="s">
        <v>12</v>
      </c>
      <c r="C357" s="77">
        <v>40803</v>
      </c>
      <c r="D357" s="76"/>
      <c r="E357" s="73"/>
      <c r="F357" s="73"/>
      <c r="G357" s="73"/>
      <c r="H357" s="177"/>
      <c r="I357" s="28"/>
      <c r="J357" s="24" t="e">
        <f t="shared" si="5"/>
        <v>#DIV/0!</v>
      </c>
      <c r="K357" s="19"/>
      <c r="L357" s="14"/>
    </row>
    <row r="358" spans="1:12">
      <c r="A358" s="199"/>
      <c r="B358" s="19" t="s">
        <v>13</v>
      </c>
      <c r="C358" s="77">
        <v>40804</v>
      </c>
      <c r="D358" s="76"/>
      <c r="E358" s="73"/>
      <c r="F358" s="73"/>
      <c r="G358" s="73"/>
      <c r="H358" s="177"/>
      <c r="I358" s="28"/>
      <c r="J358" s="24" t="e">
        <f t="shared" si="5"/>
        <v>#DIV/0!</v>
      </c>
      <c r="K358" s="19"/>
      <c r="L358" s="14"/>
    </row>
    <row r="359" spans="1:12">
      <c r="A359" s="199" t="s">
        <v>71</v>
      </c>
      <c r="B359" s="37" t="s">
        <v>14</v>
      </c>
      <c r="C359" s="75">
        <v>40805</v>
      </c>
      <c r="D359" s="76"/>
      <c r="E359" s="72"/>
      <c r="F359" s="72"/>
      <c r="G359" s="72"/>
      <c r="H359" s="176"/>
      <c r="I359" s="22"/>
      <c r="J359" s="23" t="e">
        <f t="shared" si="5"/>
        <v>#DIV/0!</v>
      </c>
      <c r="K359" s="37"/>
      <c r="L359" s="13"/>
    </row>
    <row r="360" spans="1:12">
      <c r="A360" s="199"/>
      <c r="B360" s="37" t="s">
        <v>15</v>
      </c>
      <c r="C360" s="75">
        <v>40806</v>
      </c>
      <c r="D360" s="76"/>
      <c r="E360" s="72"/>
      <c r="F360" s="72"/>
      <c r="G360" s="72"/>
      <c r="H360" s="176"/>
      <c r="I360" s="22"/>
      <c r="J360" s="23" t="e">
        <f t="shared" si="5"/>
        <v>#DIV/0!</v>
      </c>
      <c r="K360" s="37"/>
      <c r="L360" s="13"/>
    </row>
    <row r="361" spans="1:12">
      <c r="A361" s="199"/>
      <c r="B361" s="37" t="s">
        <v>16</v>
      </c>
      <c r="C361" s="75">
        <v>40807</v>
      </c>
      <c r="D361" s="76"/>
      <c r="E361" s="72"/>
      <c r="F361" s="72"/>
      <c r="G361" s="72"/>
      <c r="H361" s="176"/>
      <c r="I361" s="22"/>
      <c r="J361" s="23" t="e">
        <f t="shared" si="5"/>
        <v>#DIV/0!</v>
      </c>
      <c r="K361" s="37"/>
      <c r="L361" s="13"/>
    </row>
    <row r="362" spans="1:12">
      <c r="A362" s="199"/>
      <c r="B362" s="37" t="s">
        <v>17</v>
      </c>
      <c r="C362" s="75">
        <v>40808</v>
      </c>
      <c r="D362" s="76"/>
      <c r="E362" s="72"/>
      <c r="F362" s="72"/>
      <c r="G362" s="72"/>
      <c r="H362" s="176"/>
      <c r="I362" s="22"/>
      <c r="J362" s="23" t="e">
        <f t="shared" si="5"/>
        <v>#DIV/0!</v>
      </c>
      <c r="K362" s="37"/>
      <c r="L362" s="13"/>
    </row>
    <row r="363" spans="1:12">
      <c r="A363" s="199"/>
      <c r="B363" s="37" t="s">
        <v>11</v>
      </c>
      <c r="C363" s="75">
        <v>40809</v>
      </c>
      <c r="D363" s="76"/>
      <c r="E363" s="72"/>
      <c r="F363" s="72"/>
      <c r="G363" s="72"/>
      <c r="H363" s="176"/>
      <c r="I363" s="22"/>
      <c r="J363" s="23" t="e">
        <f t="shared" si="5"/>
        <v>#DIV/0!</v>
      </c>
      <c r="K363" s="37"/>
      <c r="L363" s="13"/>
    </row>
    <row r="364" spans="1:12">
      <c r="A364" s="199"/>
      <c r="B364" s="19" t="s">
        <v>12</v>
      </c>
      <c r="C364" s="77">
        <v>40810</v>
      </c>
      <c r="D364" s="76"/>
      <c r="E364" s="73"/>
      <c r="F364" s="73"/>
      <c r="G364" s="73"/>
      <c r="H364" s="177"/>
      <c r="I364" s="28"/>
      <c r="J364" s="24" t="e">
        <f t="shared" si="5"/>
        <v>#DIV/0!</v>
      </c>
      <c r="K364" s="19"/>
      <c r="L364" s="14"/>
    </row>
    <row r="365" spans="1:12">
      <c r="A365" s="199"/>
      <c r="B365" s="19" t="s">
        <v>13</v>
      </c>
      <c r="C365" s="77">
        <v>40811</v>
      </c>
      <c r="D365" s="76"/>
      <c r="E365" s="73"/>
      <c r="F365" s="73"/>
      <c r="G365" s="73"/>
      <c r="H365" s="177"/>
      <c r="I365" s="28"/>
      <c r="J365" s="24" t="e">
        <f t="shared" si="5"/>
        <v>#DIV/0!</v>
      </c>
      <c r="K365" s="19"/>
      <c r="L365" s="14"/>
    </row>
    <row r="366" spans="1:12">
      <c r="A366" s="199" t="s">
        <v>72</v>
      </c>
      <c r="B366" s="37" t="s">
        <v>14</v>
      </c>
      <c r="C366" s="75">
        <v>40812</v>
      </c>
      <c r="D366" s="76"/>
      <c r="E366" s="72"/>
      <c r="F366" s="72"/>
      <c r="G366" s="72"/>
      <c r="H366" s="176"/>
      <c r="I366" s="22"/>
      <c r="J366" s="23" t="e">
        <f t="shared" si="5"/>
        <v>#DIV/0!</v>
      </c>
      <c r="K366" s="37"/>
      <c r="L366" s="13"/>
    </row>
    <row r="367" spans="1:12">
      <c r="A367" s="199"/>
      <c r="B367" s="37" t="s">
        <v>15</v>
      </c>
      <c r="C367" s="75">
        <v>40813</v>
      </c>
      <c r="D367" s="76"/>
      <c r="E367" s="72"/>
      <c r="F367" s="72"/>
      <c r="G367" s="72"/>
      <c r="H367" s="176"/>
      <c r="I367" s="22"/>
      <c r="J367" s="23" t="e">
        <f t="shared" si="5"/>
        <v>#DIV/0!</v>
      </c>
      <c r="K367" s="37"/>
      <c r="L367" s="13"/>
    </row>
    <row r="368" spans="1:12">
      <c r="A368" s="199"/>
      <c r="B368" s="37" t="s">
        <v>16</v>
      </c>
      <c r="C368" s="75">
        <v>40814</v>
      </c>
      <c r="D368" s="76"/>
      <c r="E368" s="72"/>
      <c r="F368" s="72"/>
      <c r="G368" s="72"/>
      <c r="H368" s="176"/>
      <c r="I368" s="22"/>
      <c r="J368" s="23" t="e">
        <f t="shared" si="5"/>
        <v>#DIV/0!</v>
      </c>
      <c r="K368" s="37"/>
      <c r="L368" s="13"/>
    </row>
    <row r="369" spans="1:12">
      <c r="A369" s="199"/>
      <c r="B369" s="37" t="s">
        <v>17</v>
      </c>
      <c r="C369" s="75">
        <v>40815</v>
      </c>
      <c r="D369" s="76"/>
      <c r="E369" s="72"/>
      <c r="F369" s="72"/>
      <c r="G369" s="72"/>
      <c r="H369" s="176"/>
      <c r="I369" s="22"/>
      <c r="J369" s="23" t="e">
        <f t="shared" si="5"/>
        <v>#DIV/0!</v>
      </c>
      <c r="K369" s="37"/>
      <c r="L369" s="13"/>
    </row>
    <row r="370" spans="1:12">
      <c r="A370" s="199"/>
      <c r="B370" s="37" t="s">
        <v>11</v>
      </c>
      <c r="C370" s="75">
        <v>40816</v>
      </c>
      <c r="D370" s="76"/>
      <c r="E370" s="72"/>
      <c r="F370" s="72"/>
      <c r="G370" s="72"/>
      <c r="H370" s="176"/>
      <c r="I370" s="22"/>
      <c r="J370" s="23" t="e">
        <f t="shared" si="5"/>
        <v>#DIV/0!</v>
      </c>
      <c r="K370" s="37"/>
      <c r="L370" s="13"/>
    </row>
    <row r="371" spans="1:12">
      <c r="A371" s="199"/>
      <c r="B371" s="19" t="s">
        <v>12</v>
      </c>
      <c r="C371" s="77">
        <v>40817</v>
      </c>
      <c r="D371" s="76"/>
      <c r="E371" s="73"/>
      <c r="F371" s="73"/>
      <c r="G371" s="73"/>
      <c r="H371" s="177"/>
      <c r="I371" s="28"/>
      <c r="J371" s="24" t="e">
        <f t="shared" si="5"/>
        <v>#DIV/0!</v>
      </c>
      <c r="K371" s="19"/>
      <c r="L371" s="14"/>
    </row>
    <row r="372" spans="1:12">
      <c r="A372" s="199"/>
      <c r="B372" s="19" t="s">
        <v>13</v>
      </c>
      <c r="C372" s="77">
        <v>40818</v>
      </c>
      <c r="D372" s="76"/>
      <c r="E372" s="73"/>
      <c r="F372" s="73"/>
      <c r="G372" s="73"/>
      <c r="H372" s="177"/>
      <c r="I372" s="28"/>
      <c r="J372" s="24" t="e">
        <f t="shared" si="5"/>
        <v>#DIV/0!</v>
      </c>
      <c r="K372" s="19"/>
      <c r="L372" s="14"/>
    </row>
    <row r="373" spans="1:12">
      <c r="A373" s="199" t="s">
        <v>73</v>
      </c>
      <c r="B373" s="37" t="s">
        <v>14</v>
      </c>
      <c r="C373" s="75">
        <v>40819</v>
      </c>
      <c r="D373" s="76"/>
      <c r="E373" s="72"/>
      <c r="F373" s="72"/>
      <c r="G373" s="72"/>
      <c r="H373" s="176"/>
      <c r="I373" s="22"/>
      <c r="J373" s="23" t="e">
        <f t="shared" si="5"/>
        <v>#DIV/0!</v>
      </c>
      <c r="K373" s="37"/>
      <c r="L373" s="13"/>
    </row>
    <row r="374" spans="1:12">
      <c r="A374" s="199"/>
      <c r="B374" s="37" t="s">
        <v>15</v>
      </c>
      <c r="C374" s="75">
        <v>40820</v>
      </c>
      <c r="D374" s="76"/>
      <c r="E374" s="72"/>
      <c r="F374" s="72"/>
      <c r="G374" s="72"/>
      <c r="H374" s="176"/>
      <c r="I374" s="22"/>
      <c r="J374" s="23" t="e">
        <f t="shared" si="5"/>
        <v>#DIV/0!</v>
      </c>
      <c r="K374" s="37"/>
      <c r="L374" s="13"/>
    </row>
    <row r="375" spans="1:12">
      <c r="A375" s="199"/>
      <c r="B375" s="37" t="s">
        <v>16</v>
      </c>
      <c r="C375" s="75">
        <v>40821</v>
      </c>
      <c r="D375" s="76"/>
      <c r="E375" s="72"/>
      <c r="F375" s="72"/>
      <c r="G375" s="72"/>
      <c r="H375" s="176"/>
      <c r="I375" s="22"/>
      <c r="J375" s="23" t="e">
        <f t="shared" si="5"/>
        <v>#DIV/0!</v>
      </c>
      <c r="K375" s="37"/>
      <c r="L375" s="13"/>
    </row>
    <row r="376" spans="1:12">
      <c r="A376" s="199"/>
      <c r="B376" s="37" t="s">
        <v>17</v>
      </c>
      <c r="C376" s="75">
        <v>40822</v>
      </c>
      <c r="D376" s="76"/>
      <c r="E376" s="72"/>
      <c r="F376" s="72"/>
      <c r="G376" s="72"/>
      <c r="H376" s="176"/>
      <c r="I376" s="22"/>
      <c r="J376" s="23" t="e">
        <f t="shared" si="5"/>
        <v>#DIV/0!</v>
      </c>
      <c r="K376" s="37"/>
      <c r="L376" s="13"/>
    </row>
    <row r="377" spans="1:12">
      <c r="A377" s="199"/>
      <c r="B377" s="37" t="s">
        <v>11</v>
      </c>
      <c r="C377" s="75">
        <v>40823</v>
      </c>
      <c r="D377" s="76"/>
      <c r="E377" s="72"/>
      <c r="F377" s="72"/>
      <c r="G377" s="72"/>
      <c r="H377" s="176"/>
      <c r="I377" s="22"/>
      <c r="J377" s="23" t="e">
        <f t="shared" si="5"/>
        <v>#DIV/0!</v>
      </c>
      <c r="K377" s="37"/>
      <c r="L377" s="13"/>
    </row>
    <row r="378" spans="1:12">
      <c r="A378" s="199"/>
      <c r="B378" s="19" t="s">
        <v>12</v>
      </c>
      <c r="C378" s="77">
        <v>40824</v>
      </c>
      <c r="D378" s="76"/>
      <c r="E378" s="73"/>
      <c r="F378" s="73"/>
      <c r="G378" s="73"/>
      <c r="H378" s="177"/>
      <c r="I378" s="28"/>
      <c r="J378" s="24" t="e">
        <f t="shared" si="5"/>
        <v>#DIV/0!</v>
      </c>
      <c r="K378" s="19"/>
      <c r="L378" s="14"/>
    </row>
    <row r="379" spans="1:12">
      <c r="A379" s="199"/>
      <c r="B379" s="19" t="s">
        <v>13</v>
      </c>
      <c r="C379" s="77">
        <v>40825</v>
      </c>
      <c r="D379" s="76"/>
      <c r="E379" s="73"/>
      <c r="F379" s="73"/>
      <c r="G379" s="73"/>
      <c r="H379" s="177"/>
      <c r="I379" s="28"/>
      <c r="J379" s="24" t="e">
        <f t="shared" si="5"/>
        <v>#DIV/0!</v>
      </c>
      <c r="K379" s="19"/>
      <c r="L379" s="14"/>
    </row>
    <row r="380" spans="1:12">
      <c r="A380" s="199" t="s">
        <v>74</v>
      </c>
      <c r="B380" s="37" t="s">
        <v>14</v>
      </c>
      <c r="C380" s="75">
        <v>40826</v>
      </c>
      <c r="D380" s="76"/>
      <c r="E380" s="72"/>
      <c r="F380" s="72"/>
      <c r="G380" s="72"/>
      <c r="H380" s="176"/>
      <c r="I380" s="22"/>
      <c r="J380" s="23" t="e">
        <f t="shared" si="5"/>
        <v>#DIV/0!</v>
      </c>
      <c r="K380" s="37"/>
      <c r="L380" s="13"/>
    </row>
    <row r="381" spans="1:12">
      <c r="A381" s="199"/>
      <c r="B381" s="37" t="s">
        <v>15</v>
      </c>
      <c r="C381" s="75">
        <v>40827</v>
      </c>
      <c r="D381" s="76"/>
      <c r="E381" s="72"/>
      <c r="F381" s="72"/>
      <c r="G381" s="72"/>
      <c r="H381" s="176"/>
      <c r="I381" s="22"/>
      <c r="J381" s="23" t="e">
        <f t="shared" si="5"/>
        <v>#DIV/0!</v>
      </c>
      <c r="K381" s="37"/>
      <c r="L381" s="13"/>
    </row>
    <row r="382" spans="1:12">
      <c r="A382" s="199"/>
      <c r="B382" s="37" t="s">
        <v>16</v>
      </c>
      <c r="C382" s="75">
        <v>40828</v>
      </c>
      <c r="D382" s="76"/>
      <c r="E382" s="72"/>
      <c r="F382" s="72"/>
      <c r="G382" s="72"/>
      <c r="H382" s="176"/>
      <c r="I382" s="22"/>
      <c r="J382" s="23" t="e">
        <f t="shared" si="5"/>
        <v>#DIV/0!</v>
      </c>
      <c r="K382" s="37"/>
      <c r="L382" s="13"/>
    </row>
    <row r="383" spans="1:12">
      <c r="A383" s="199"/>
      <c r="B383" s="37" t="s">
        <v>17</v>
      </c>
      <c r="C383" s="75">
        <v>40829</v>
      </c>
      <c r="D383" s="76"/>
      <c r="E383" s="72"/>
      <c r="F383" s="72"/>
      <c r="G383" s="72"/>
      <c r="H383" s="176"/>
      <c r="I383" s="22"/>
      <c r="J383" s="23" t="e">
        <f t="shared" si="5"/>
        <v>#DIV/0!</v>
      </c>
      <c r="K383" s="37"/>
      <c r="L383" s="13"/>
    </row>
    <row r="384" spans="1:12">
      <c r="A384" s="199"/>
      <c r="B384" s="37" t="s">
        <v>11</v>
      </c>
      <c r="C384" s="75">
        <v>40830</v>
      </c>
      <c r="D384" s="76"/>
      <c r="E384" s="72"/>
      <c r="F384" s="72"/>
      <c r="G384" s="72"/>
      <c r="H384" s="176"/>
      <c r="I384" s="22"/>
      <c r="J384" s="23" t="e">
        <f t="shared" si="5"/>
        <v>#DIV/0!</v>
      </c>
      <c r="K384" s="37"/>
      <c r="L384" s="13"/>
    </row>
    <row r="385" spans="1:12">
      <c r="A385" s="199"/>
      <c r="B385" s="19" t="s">
        <v>12</v>
      </c>
      <c r="C385" s="77">
        <v>40831</v>
      </c>
      <c r="D385" s="76"/>
      <c r="E385" s="73"/>
      <c r="F385" s="73"/>
      <c r="G385" s="73"/>
      <c r="H385" s="177"/>
      <c r="I385" s="28"/>
      <c r="J385" s="24" t="e">
        <f t="shared" si="5"/>
        <v>#DIV/0!</v>
      </c>
      <c r="K385" s="19"/>
      <c r="L385" s="14"/>
    </row>
    <row r="386" spans="1:12">
      <c r="A386" s="199"/>
      <c r="B386" s="19" t="s">
        <v>13</v>
      </c>
      <c r="C386" s="77">
        <v>40832</v>
      </c>
      <c r="D386" s="76"/>
      <c r="E386" s="73"/>
      <c r="F386" s="73"/>
      <c r="G386" s="73"/>
      <c r="H386" s="177"/>
      <c r="I386" s="28"/>
      <c r="J386" s="24" t="e">
        <f t="shared" si="5"/>
        <v>#DIV/0!</v>
      </c>
      <c r="K386" s="19"/>
      <c r="L386" s="14"/>
    </row>
    <row r="387" spans="1:12">
      <c r="A387" s="199" t="s">
        <v>75</v>
      </c>
      <c r="B387" s="37" t="s">
        <v>14</v>
      </c>
      <c r="C387" s="75">
        <v>40833</v>
      </c>
      <c r="D387" s="76"/>
      <c r="E387" s="72"/>
      <c r="F387" s="72"/>
      <c r="G387" s="72"/>
      <c r="H387" s="176"/>
      <c r="I387" s="22"/>
      <c r="J387" s="23" t="e">
        <f t="shared" si="5"/>
        <v>#DIV/0!</v>
      </c>
      <c r="K387" s="37"/>
      <c r="L387" s="13"/>
    </row>
    <row r="388" spans="1:12">
      <c r="A388" s="199"/>
      <c r="B388" s="37" t="s">
        <v>15</v>
      </c>
      <c r="C388" s="75">
        <v>40834</v>
      </c>
      <c r="D388" s="76"/>
      <c r="E388" s="72"/>
      <c r="F388" s="72"/>
      <c r="G388" s="72"/>
      <c r="H388" s="176"/>
      <c r="I388" s="22"/>
      <c r="J388" s="23" t="e">
        <f t="shared" si="5"/>
        <v>#DIV/0!</v>
      </c>
      <c r="K388" s="37"/>
      <c r="L388" s="13"/>
    </row>
    <row r="389" spans="1:12">
      <c r="A389" s="199"/>
      <c r="B389" s="37" t="s">
        <v>16</v>
      </c>
      <c r="C389" s="75">
        <v>40835</v>
      </c>
      <c r="D389" s="76"/>
      <c r="E389" s="72"/>
      <c r="F389" s="72"/>
      <c r="G389" s="72"/>
      <c r="H389" s="176"/>
      <c r="I389" s="22"/>
      <c r="J389" s="23" t="e">
        <f t="shared" si="5"/>
        <v>#DIV/0!</v>
      </c>
      <c r="K389" s="37"/>
      <c r="L389" s="13"/>
    </row>
    <row r="390" spans="1:12">
      <c r="A390" s="199"/>
      <c r="B390" s="37" t="s">
        <v>17</v>
      </c>
      <c r="C390" s="75">
        <v>40836</v>
      </c>
      <c r="D390" s="76"/>
      <c r="E390" s="72"/>
      <c r="F390" s="72"/>
      <c r="G390" s="72"/>
      <c r="H390" s="176"/>
      <c r="I390" s="22"/>
      <c r="J390" s="23" t="e">
        <f t="shared" si="5"/>
        <v>#DIV/0!</v>
      </c>
      <c r="K390" s="37"/>
      <c r="L390" s="13"/>
    </row>
    <row r="391" spans="1:12">
      <c r="A391" s="199"/>
      <c r="B391" s="37" t="s">
        <v>11</v>
      </c>
      <c r="C391" s="75">
        <v>40837</v>
      </c>
      <c r="D391" s="76"/>
      <c r="E391" s="72"/>
      <c r="F391" s="72"/>
      <c r="G391" s="72"/>
      <c r="H391" s="176"/>
      <c r="I391" s="22"/>
      <c r="J391" s="23" t="e">
        <f t="shared" ref="J391:J454" si="6">I391/H391/10</f>
        <v>#DIV/0!</v>
      </c>
      <c r="K391" s="37"/>
      <c r="L391" s="13"/>
    </row>
    <row r="392" spans="1:12">
      <c r="A392" s="199"/>
      <c r="B392" s="19" t="s">
        <v>12</v>
      </c>
      <c r="C392" s="77">
        <v>40838</v>
      </c>
      <c r="D392" s="76"/>
      <c r="E392" s="73"/>
      <c r="F392" s="73"/>
      <c r="G392" s="73"/>
      <c r="H392" s="177"/>
      <c r="I392" s="28"/>
      <c r="J392" s="24" t="e">
        <f t="shared" si="6"/>
        <v>#DIV/0!</v>
      </c>
      <c r="K392" s="19"/>
      <c r="L392" s="14"/>
    </row>
    <row r="393" spans="1:12">
      <c r="A393" s="199"/>
      <c r="B393" s="19" t="s">
        <v>13</v>
      </c>
      <c r="C393" s="77">
        <v>40839</v>
      </c>
      <c r="D393" s="76"/>
      <c r="E393" s="73"/>
      <c r="F393" s="73"/>
      <c r="G393" s="73"/>
      <c r="H393" s="177"/>
      <c r="I393" s="28"/>
      <c r="J393" s="24" t="e">
        <f t="shared" si="6"/>
        <v>#DIV/0!</v>
      </c>
      <c r="K393" s="19"/>
      <c r="L393" s="14"/>
    </row>
    <row r="394" spans="1:12">
      <c r="A394" s="199" t="s">
        <v>76</v>
      </c>
      <c r="B394" s="37" t="s">
        <v>14</v>
      </c>
      <c r="C394" s="75">
        <v>40840</v>
      </c>
      <c r="D394" s="76"/>
      <c r="E394" s="72"/>
      <c r="F394" s="72"/>
      <c r="G394" s="72"/>
      <c r="H394" s="176"/>
      <c r="I394" s="22"/>
      <c r="J394" s="23" t="e">
        <f t="shared" si="6"/>
        <v>#DIV/0!</v>
      </c>
      <c r="K394" s="37"/>
      <c r="L394" s="13"/>
    </row>
    <row r="395" spans="1:12">
      <c r="A395" s="199"/>
      <c r="B395" s="37" t="s">
        <v>15</v>
      </c>
      <c r="C395" s="75">
        <v>40841</v>
      </c>
      <c r="D395" s="76"/>
      <c r="E395" s="72"/>
      <c r="F395" s="72"/>
      <c r="G395" s="72"/>
      <c r="H395" s="176"/>
      <c r="I395" s="22"/>
      <c r="J395" s="23" t="e">
        <f t="shared" si="6"/>
        <v>#DIV/0!</v>
      </c>
      <c r="K395" s="37"/>
      <c r="L395" s="13"/>
    </row>
    <row r="396" spans="1:12">
      <c r="A396" s="199"/>
      <c r="B396" s="37" t="s">
        <v>16</v>
      </c>
      <c r="C396" s="75">
        <v>40842</v>
      </c>
      <c r="D396" s="76"/>
      <c r="E396" s="72"/>
      <c r="F396" s="72"/>
      <c r="G396" s="72"/>
      <c r="H396" s="176"/>
      <c r="I396" s="22"/>
      <c r="J396" s="23" t="e">
        <f t="shared" si="6"/>
        <v>#DIV/0!</v>
      </c>
      <c r="K396" s="37"/>
      <c r="L396" s="13"/>
    </row>
    <row r="397" spans="1:12">
      <c r="A397" s="199"/>
      <c r="B397" s="37" t="s">
        <v>17</v>
      </c>
      <c r="C397" s="75">
        <v>40843</v>
      </c>
      <c r="D397" s="76"/>
      <c r="E397" s="72"/>
      <c r="F397" s="72"/>
      <c r="G397" s="72"/>
      <c r="H397" s="176"/>
      <c r="I397" s="22"/>
      <c r="J397" s="23" t="e">
        <f t="shared" si="6"/>
        <v>#DIV/0!</v>
      </c>
      <c r="K397" s="37"/>
      <c r="L397" s="13"/>
    </row>
    <row r="398" spans="1:12">
      <c r="A398" s="199"/>
      <c r="B398" s="37" t="s">
        <v>11</v>
      </c>
      <c r="C398" s="75">
        <v>40844</v>
      </c>
      <c r="D398" s="76"/>
      <c r="E398" s="72"/>
      <c r="F398" s="72"/>
      <c r="G398" s="72"/>
      <c r="H398" s="176"/>
      <c r="I398" s="22"/>
      <c r="J398" s="23" t="e">
        <f t="shared" si="6"/>
        <v>#DIV/0!</v>
      </c>
      <c r="K398" s="37"/>
      <c r="L398" s="13"/>
    </row>
    <row r="399" spans="1:12">
      <c r="A399" s="199"/>
      <c r="B399" s="19" t="s">
        <v>12</v>
      </c>
      <c r="C399" s="77">
        <v>40845</v>
      </c>
      <c r="D399" s="76"/>
      <c r="E399" s="73"/>
      <c r="F399" s="73"/>
      <c r="G399" s="73"/>
      <c r="H399" s="177"/>
      <c r="I399" s="28"/>
      <c r="J399" s="24" t="e">
        <f t="shared" si="6"/>
        <v>#DIV/0!</v>
      </c>
      <c r="K399" s="19"/>
      <c r="L399" s="14"/>
    </row>
    <row r="400" spans="1:12">
      <c r="A400" s="199"/>
      <c r="B400" s="19" t="s">
        <v>13</v>
      </c>
      <c r="C400" s="77">
        <v>40846</v>
      </c>
      <c r="D400" s="76"/>
      <c r="E400" s="73"/>
      <c r="F400" s="73"/>
      <c r="G400" s="73"/>
      <c r="H400" s="177"/>
      <c r="I400" s="28"/>
      <c r="J400" s="24" t="e">
        <f t="shared" si="6"/>
        <v>#DIV/0!</v>
      </c>
      <c r="K400" s="19"/>
      <c r="L400" s="14"/>
    </row>
    <row r="401" spans="1:12">
      <c r="A401" s="199" t="s">
        <v>77</v>
      </c>
      <c r="B401" s="37" t="s">
        <v>14</v>
      </c>
      <c r="C401" s="75">
        <v>40847</v>
      </c>
      <c r="D401" s="76"/>
      <c r="E401" s="72"/>
      <c r="F401" s="72"/>
      <c r="G401" s="72"/>
      <c r="H401" s="176"/>
      <c r="I401" s="22"/>
      <c r="J401" s="23" t="e">
        <f t="shared" si="6"/>
        <v>#DIV/0!</v>
      </c>
      <c r="K401" s="37"/>
      <c r="L401" s="13"/>
    </row>
    <row r="402" spans="1:12">
      <c r="A402" s="199"/>
      <c r="B402" s="37" t="s">
        <v>15</v>
      </c>
      <c r="C402" s="75">
        <v>40848</v>
      </c>
      <c r="D402" s="76"/>
      <c r="E402" s="72"/>
      <c r="F402" s="72"/>
      <c r="G402" s="72"/>
      <c r="H402" s="176"/>
      <c r="I402" s="22"/>
      <c r="J402" s="23" t="e">
        <f t="shared" si="6"/>
        <v>#DIV/0!</v>
      </c>
      <c r="K402" s="37"/>
      <c r="L402" s="13"/>
    </row>
    <row r="403" spans="1:12">
      <c r="A403" s="199"/>
      <c r="B403" s="37" t="s">
        <v>16</v>
      </c>
      <c r="C403" s="75">
        <v>40849</v>
      </c>
      <c r="D403" s="76"/>
      <c r="E403" s="72"/>
      <c r="F403" s="72"/>
      <c r="G403" s="72"/>
      <c r="H403" s="176"/>
      <c r="I403" s="22"/>
      <c r="J403" s="23" t="e">
        <f t="shared" si="6"/>
        <v>#DIV/0!</v>
      </c>
      <c r="K403" s="37"/>
      <c r="L403" s="13"/>
    </row>
    <row r="404" spans="1:12">
      <c r="A404" s="199"/>
      <c r="B404" s="37" t="s">
        <v>17</v>
      </c>
      <c r="C404" s="75">
        <v>40850</v>
      </c>
      <c r="D404" s="76"/>
      <c r="E404" s="72"/>
      <c r="F404" s="72"/>
      <c r="G404" s="72"/>
      <c r="H404" s="176"/>
      <c r="I404" s="22"/>
      <c r="J404" s="23" t="e">
        <f t="shared" si="6"/>
        <v>#DIV/0!</v>
      </c>
      <c r="K404" s="37"/>
      <c r="L404" s="13"/>
    </row>
    <row r="405" spans="1:12">
      <c r="A405" s="199"/>
      <c r="B405" s="37" t="s">
        <v>11</v>
      </c>
      <c r="C405" s="75">
        <v>40851</v>
      </c>
      <c r="D405" s="76"/>
      <c r="E405" s="72"/>
      <c r="F405" s="72"/>
      <c r="G405" s="72"/>
      <c r="H405" s="176"/>
      <c r="I405" s="22"/>
      <c r="J405" s="23" t="e">
        <f t="shared" si="6"/>
        <v>#DIV/0!</v>
      </c>
      <c r="K405" s="37"/>
      <c r="L405" s="13"/>
    </row>
    <row r="406" spans="1:12">
      <c r="A406" s="199"/>
      <c r="B406" s="19" t="s">
        <v>12</v>
      </c>
      <c r="C406" s="77">
        <v>40852</v>
      </c>
      <c r="D406" s="76"/>
      <c r="E406" s="73"/>
      <c r="F406" s="73"/>
      <c r="G406" s="73"/>
      <c r="H406" s="177"/>
      <c r="I406" s="28"/>
      <c r="J406" s="24" t="e">
        <f t="shared" si="6"/>
        <v>#DIV/0!</v>
      </c>
      <c r="K406" s="19"/>
      <c r="L406" s="14"/>
    </row>
    <row r="407" spans="1:12">
      <c r="A407" s="199"/>
      <c r="B407" s="19" t="s">
        <v>13</v>
      </c>
      <c r="C407" s="77">
        <v>40853</v>
      </c>
      <c r="D407" s="76"/>
      <c r="E407" s="73"/>
      <c r="F407" s="73"/>
      <c r="G407" s="73"/>
      <c r="H407" s="177"/>
      <c r="I407" s="28"/>
      <c r="J407" s="24" t="e">
        <f t="shared" si="6"/>
        <v>#DIV/0!</v>
      </c>
      <c r="K407" s="19"/>
      <c r="L407" s="14"/>
    </row>
    <row r="408" spans="1:12">
      <c r="A408" s="199" t="s">
        <v>78</v>
      </c>
      <c r="B408" s="37" t="s">
        <v>14</v>
      </c>
      <c r="C408" s="75">
        <v>40854</v>
      </c>
      <c r="D408" s="76"/>
      <c r="E408" s="72"/>
      <c r="F408" s="72"/>
      <c r="G408" s="72"/>
      <c r="H408" s="176"/>
      <c r="I408" s="22"/>
      <c r="J408" s="23" t="e">
        <f t="shared" si="6"/>
        <v>#DIV/0!</v>
      </c>
      <c r="K408" s="37"/>
      <c r="L408" s="13"/>
    </row>
    <row r="409" spans="1:12">
      <c r="A409" s="199"/>
      <c r="B409" s="37" t="s">
        <v>15</v>
      </c>
      <c r="C409" s="75">
        <v>40855</v>
      </c>
      <c r="D409" s="76"/>
      <c r="E409" s="72"/>
      <c r="F409" s="72"/>
      <c r="G409" s="72"/>
      <c r="H409" s="176"/>
      <c r="I409" s="22"/>
      <c r="J409" s="23" t="e">
        <f t="shared" si="6"/>
        <v>#DIV/0!</v>
      </c>
      <c r="K409" s="37"/>
      <c r="L409" s="13"/>
    </row>
    <row r="410" spans="1:12">
      <c r="A410" s="199"/>
      <c r="B410" s="37" t="s">
        <v>16</v>
      </c>
      <c r="C410" s="75">
        <v>40856</v>
      </c>
      <c r="D410" s="76"/>
      <c r="E410" s="72"/>
      <c r="F410" s="72"/>
      <c r="G410" s="72"/>
      <c r="H410" s="176"/>
      <c r="I410" s="22"/>
      <c r="J410" s="23" t="e">
        <f t="shared" si="6"/>
        <v>#DIV/0!</v>
      </c>
      <c r="K410" s="37"/>
      <c r="L410" s="13"/>
    </row>
    <row r="411" spans="1:12">
      <c r="A411" s="199"/>
      <c r="B411" s="37" t="s">
        <v>17</v>
      </c>
      <c r="C411" s="75">
        <v>40857</v>
      </c>
      <c r="D411" s="76"/>
      <c r="E411" s="72"/>
      <c r="F411" s="72"/>
      <c r="G411" s="72"/>
      <c r="H411" s="176"/>
      <c r="I411" s="22"/>
      <c r="J411" s="23" t="e">
        <f t="shared" si="6"/>
        <v>#DIV/0!</v>
      </c>
      <c r="K411" s="37"/>
      <c r="L411" s="13"/>
    </row>
    <row r="412" spans="1:12">
      <c r="A412" s="199"/>
      <c r="B412" s="37" t="s">
        <v>11</v>
      </c>
      <c r="C412" s="75">
        <v>40858</v>
      </c>
      <c r="D412" s="76"/>
      <c r="E412" s="72"/>
      <c r="F412" s="72"/>
      <c r="G412" s="72"/>
      <c r="H412" s="176"/>
      <c r="I412" s="22"/>
      <c r="J412" s="23" t="e">
        <f t="shared" si="6"/>
        <v>#DIV/0!</v>
      </c>
      <c r="K412" s="37"/>
      <c r="L412" s="13"/>
    </row>
    <row r="413" spans="1:12">
      <c r="A413" s="199"/>
      <c r="B413" s="19" t="s">
        <v>12</v>
      </c>
      <c r="C413" s="77">
        <v>40859</v>
      </c>
      <c r="D413" s="76"/>
      <c r="E413" s="73"/>
      <c r="F413" s="73"/>
      <c r="G413" s="73"/>
      <c r="H413" s="177"/>
      <c r="I413" s="28"/>
      <c r="J413" s="24" t="e">
        <f t="shared" si="6"/>
        <v>#DIV/0!</v>
      </c>
      <c r="K413" s="19"/>
      <c r="L413" s="14"/>
    </row>
    <row r="414" spans="1:12">
      <c r="A414" s="199"/>
      <c r="B414" s="19" t="s">
        <v>13</v>
      </c>
      <c r="C414" s="77">
        <v>40860</v>
      </c>
      <c r="D414" s="76"/>
      <c r="E414" s="73"/>
      <c r="F414" s="73"/>
      <c r="G414" s="73"/>
      <c r="H414" s="177"/>
      <c r="I414" s="28"/>
      <c r="J414" s="24" t="e">
        <f t="shared" si="6"/>
        <v>#DIV/0!</v>
      </c>
      <c r="K414" s="19"/>
      <c r="L414" s="14"/>
    </row>
    <row r="415" spans="1:12">
      <c r="A415" s="199" t="s">
        <v>79</v>
      </c>
      <c r="B415" s="37" t="s">
        <v>14</v>
      </c>
      <c r="C415" s="75">
        <v>40861</v>
      </c>
      <c r="D415" s="76"/>
      <c r="E415" s="72"/>
      <c r="F415" s="72"/>
      <c r="G415" s="72"/>
      <c r="H415" s="176"/>
      <c r="I415" s="22"/>
      <c r="J415" s="23" t="e">
        <f t="shared" si="6"/>
        <v>#DIV/0!</v>
      </c>
      <c r="K415" s="37"/>
      <c r="L415" s="13"/>
    </row>
    <row r="416" spans="1:12">
      <c r="A416" s="199"/>
      <c r="B416" s="37" t="s">
        <v>15</v>
      </c>
      <c r="C416" s="75">
        <v>40862</v>
      </c>
      <c r="D416" s="76"/>
      <c r="E416" s="72"/>
      <c r="F416" s="72"/>
      <c r="G416" s="72"/>
      <c r="H416" s="176"/>
      <c r="I416" s="22"/>
      <c r="J416" s="23" t="e">
        <f t="shared" si="6"/>
        <v>#DIV/0!</v>
      </c>
      <c r="K416" s="37"/>
      <c r="L416" s="13"/>
    </row>
    <row r="417" spans="1:12">
      <c r="A417" s="199"/>
      <c r="B417" s="37" t="s">
        <v>16</v>
      </c>
      <c r="C417" s="75">
        <v>40863</v>
      </c>
      <c r="D417" s="76"/>
      <c r="E417" s="72"/>
      <c r="F417" s="72"/>
      <c r="G417" s="72"/>
      <c r="H417" s="176"/>
      <c r="I417" s="22"/>
      <c r="J417" s="23" t="e">
        <f t="shared" si="6"/>
        <v>#DIV/0!</v>
      </c>
      <c r="K417" s="37"/>
      <c r="L417" s="13"/>
    </row>
    <row r="418" spans="1:12">
      <c r="A418" s="199"/>
      <c r="B418" s="37" t="s">
        <v>17</v>
      </c>
      <c r="C418" s="75">
        <v>40864</v>
      </c>
      <c r="D418" s="76"/>
      <c r="E418" s="72"/>
      <c r="F418" s="72"/>
      <c r="G418" s="72"/>
      <c r="H418" s="176"/>
      <c r="I418" s="22"/>
      <c r="J418" s="23" t="e">
        <f t="shared" si="6"/>
        <v>#DIV/0!</v>
      </c>
      <c r="K418" s="37"/>
      <c r="L418" s="13"/>
    </row>
    <row r="419" spans="1:12">
      <c r="A419" s="199"/>
      <c r="B419" s="37" t="s">
        <v>11</v>
      </c>
      <c r="C419" s="75">
        <v>40865</v>
      </c>
      <c r="D419" s="76"/>
      <c r="E419" s="72"/>
      <c r="F419" s="72"/>
      <c r="G419" s="72"/>
      <c r="H419" s="176"/>
      <c r="I419" s="22"/>
      <c r="J419" s="23" t="e">
        <f t="shared" si="6"/>
        <v>#DIV/0!</v>
      </c>
      <c r="K419" s="37"/>
      <c r="L419" s="13"/>
    </row>
    <row r="420" spans="1:12">
      <c r="A420" s="199"/>
      <c r="B420" s="19" t="s">
        <v>12</v>
      </c>
      <c r="C420" s="77">
        <v>40866</v>
      </c>
      <c r="D420" s="76"/>
      <c r="E420" s="73"/>
      <c r="F420" s="73"/>
      <c r="G420" s="73"/>
      <c r="H420" s="177"/>
      <c r="I420" s="28"/>
      <c r="J420" s="24" t="e">
        <f t="shared" si="6"/>
        <v>#DIV/0!</v>
      </c>
      <c r="K420" s="19"/>
      <c r="L420" s="14"/>
    </row>
    <row r="421" spans="1:12">
      <c r="A421" s="199"/>
      <c r="B421" s="19" t="s">
        <v>13</v>
      </c>
      <c r="C421" s="77">
        <v>40867</v>
      </c>
      <c r="D421" s="76"/>
      <c r="E421" s="73"/>
      <c r="F421" s="73"/>
      <c r="G421" s="73"/>
      <c r="H421" s="177"/>
      <c r="I421" s="28"/>
      <c r="J421" s="24" t="e">
        <f t="shared" si="6"/>
        <v>#DIV/0!</v>
      </c>
      <c r="K421" s="19"/>
      <c r="L421" s="14"/>
    </row>
    <row r="422" spans="1:12">
      <c r="A422" s="199" t="s">
        <v>80</v>
      </c>
      <c r="B422" s="37" t="s">
        <v>14</v>
      </c>
      <c r="C422" s="75">
        <v>40868</v>
      </c>
      <c r="D422" s="76"/>
      <c r="E422" s="72"/>
      <c r="F422" s="72"/>
      <c r="G422" s="72"/>
      <c r="H422" s="176"/>
      <c r="I422" s="22"/>
      <c r="J422" s="23" t="e">
        <f t="shared" si="6"/>
        <v>#DIV/0!</v>
      </c>
      <c r="K422" s="37"/>
      <c r="L422" s="13"/>
    </row>
    <row r="423" spans="1:12">
      <c r="A423" s="199"/>
      <c r="B423" s="37" t="s">
        <v>15</v>
      </c>
      <c r="C423" s="75">
        <v>40869</v>
      </c>
      <c r="D423" s="76"/>
      <c r="E423" s="72"/>
      <c r="F423" s="72"/>
      <c r="G423" s="72"/>
      <c r="H423" s="176"/>
      <c r="I423" s="22"/>
      <c r="J423" s="23" t="e">
        <f t="shared" si="6"/>
        <v>#DIV/0!</v>
      </c>
      <c r="K423" s="37"/>
      <c r="L423" s="13"/>
    </row>
    <row r="424" spans="1:12">
      <c r="A424" s="199"/>
      <c r="B424" s="37" t="s">
        <v>16</v>
      </c>
      <c r="C424" s="75">
        <v>40870</v>
      </c>
      <c r="D424" s="76"/>
      <c r="E424" s="72"/>
      <c r="F424" s="72"/>
      <c r="G424" s="72"/>
      <c r="H424" s="176"/>
      <c r="I424" s="22"/>
      <c r="J424" s="23" t="e">
        <f t="shared" si="6"/>
        <v>#DIV/0!</v>
      </c>
      <c r="K424" s="37"/>
      <c r="L424" s="13"/>
    </row>
    <row r="425" spans="1:12">
      <c r="A425" s="199"/>
      <c r="B425" s="37" t="s">
        <v>17</v>
      </c>
      <c r="C425" s="75">
        <v>40871</v>
      </c>
      <c r="D425" s="76"/>
      <c r="E425" s="72"/>
      <c r="F425" s="72"/>
      <c r="G425" s="72"/>
      <c r="H425" s="176"/>
      <c r="I425" s="22"/>
      <c r="J425" s="23" t="e">
        <f t="shared" si="6"/>
        <v>#DIV/0!</v>
      </c>
      <c r="K425" s="37"/>
      <c r="L425" s="13"/>
    </row>
    <row r="426" spans="1:12">
      <c r="A426" s="199"/>
      <c r="B426" s="37" t="s">
        <v>11</v>
      </c>
      <c r="C426" s="75">
        <v>40872</v>
      </c>
      <c r="D426" s="76"/>
      <c r="E426" s="72"/>
      <c r="F426" s="72"/>
      <c r="G426" s="72"/>
      <c r="H426" s="176"/>
      <c r="I426" s="22"/>
      <c r="J426" s="23" t="e">
        <f t="shared" si="6"/>
        <v>#DIV/0!</v>
      </c>
      <c r="K426" s="37"/>
      <c r="L426" s="13"/>
    </row>
    <row r="427" spans="1:12">
      <c r="A427" s="199"/>
      <c r="B427" s="19" t="s">
        <v>12</v>
      </c>
      <c r="C427" s="77">
        <v>40873</v>
      </c>
      <c r="D427" s="76"/>
      <c r="E427" s="73"/>
      <c r="F427" s="73"/>
      <c r="G427" s="73"/>
      <c r="H427" s="177"/>
      <c r="I427" s="28"/>
      <c r="J427" s="24" t="e">
        <f t="shared" si="6"/>
        <v>#DIV/0!</v>
      </c>
      <c r="K427" s="19"/>
      <c r="L427" s="14"/>
    </row>
    <row r="428" spans="1:12">
      <c r="A428" s="199"/>
      <c r="B428" s="19" t="s">
        <v>13</v>
      </c>
      <c r="C428" s="77">
        <v>40874</v>
      </c>
      <c r="D428" s="76"/>
      <c r="E428" s="73"/>
      <c r="F428" s="73"/>
      <c r="G428" s="73"/>
      <c r="H428" s="177"/>
      <c r="I428" s="28"/>
      <c r="J428" s="24" t="e">
        <f t="shared" si="6"/>
        <v>#DIV/0!</v>
      </c>
      <c r="K428" s="19"/>
      <c r="L428" s="14"/>
    </row>
    <row r="429" spans="1:12">
      <c r="A429" s="199" t="s">
        <v>81</v>
      </c>
      <c r="B429" s="37" t="s">
        <v>14</v>
      </c>
      <c r="C429" s="75">
        <v>40875</v>
      </c>
      <c r="D429" s="76"/>
      <c r="E429" s="72"/>
      <c r="F429" s="72"/>
      <c r="G429" s="72"/>
      <c r="H429" s="176"/>
      <c r="I429" s="22"/>
      <c r="J429" s="23" t="e">
        <f t="shared" si="6"/>
        <v>#DIV/0!</v>
      </c>
      <c r="K429" s="37"/>
      <c r="L429" s="13"/>
    </row>
    <row r="430" spans="1:12">
      <c r="A430" s="199"/>
      <c r="B430" s="37" t="s">
        <v>15</v>
      </c>
      <c r="C430" s="75">
        <v>40876</v>
      </c>
      <c r="D430" s="76"/>
      <c r="E430" s="72"/>
      <c r="F430" s="72"/>
      <c r="G430" s="72"/>
      <c r="H430" s="176"/>
      <c r="I430" s="22"/>
      <c r="J430" s="23" t="e">
        <f t="shared" si="6"/>
        <v>#DIV/0!</v>
      </c>
      <c r="K430" s="37"/>
      <c r="L430" s="13"/>
    </row>
    <row r="431" spans="1:12">
      <c r="A431" s="199"/>
      <c r="B431" s="37" t="s">
        <v>16</v>
      </c>
      <c r="C431" s="75">
        <v>40877</v>
      </c>
      <c r="D431" s="76"/>
      <c r="E431" s="72"/>
      <c r="F431" s="72"/>
      <c r="G431" s="72"/>
      <c r="H431" s="176"/>
      <c r="I431" s="22"/>
      <c r="J431" s="23" t="e">
        <f t="shared" si="6"/>
        <v>#DIV/0!</v>
      </c>
      <c r="K431" s="37"/>
      <c r="L431" s="13"/>
    </row>
    <row r="432" spans="1:12">
      <c r="A432" s="199"/>
      <c r="B432" s="37" t="s">
        <v>17</v>
      </c>
      <c r="C432" s="75">
        <v>40878</v>
      </c>
      <c r="D432" s="76"/>
      <c r="E432" s="72"/>
      <c r="F432" s="72"/>
      <c r="G432" s="72"/>
      <c r="H432" s="176"/>
      <c r="I432" s="22"/>
      <c r="J432" s="23" t="e">
        <f t="shared" si="6"/>
        <v>#DIV/0!</v>
      </c>
      <c r="K432" s="37"/>
      <c r="L432" s="13"/>
    </row>
    <row r="433" spans="1:12">
      <c r="A433" s="199"/>
      <c r="B433" s="37" t="s">
        <v>11</v>
      </c>
      <c r="C433" s="75">
        <v>40879</v>
      </c>
      <c r="D433" s="76"/>
      <c r="E433" s="72"/>
      <c r="F433" s="72"/>
      <c r="G433" s="72"/>
      <c r="H433" s="176"/>
      <c r="I433" s="22"/>
      <c r="J433" s="23" t="e">
        <f t="shared" si="6"/>
        <v>#DIV/0!</v>
      </c>
      <c r="K433" s="37"/>
      <c r="L433" s="13"/>
    </row>
    <row r="434" spans="1:12">
      <c r="A434" s="199"/>
      <c r="B434" s="19" t="s">
        <v>12</v>
      </c>
      <c r="C434" s="77">
        <v>40880</v>
      </c>
      <c r="D434" s="76"/>
      <c r="E434" s="73"/>
      <c r="F434" s="73"/>
      <c r="G434" s="73"/>
      <c r="H434" s="177"/>
      <c r="I434" s="28"/>
      <c r="J434" s="24" t="e">
        <f t="shared" si="6"/>
        <v>#DIV/0!</v>
      </c>
      <c r="K434" s="19"/>
      <c r="L434" s="14"/>
    </row>
    <row r="435" spans="1:12">
      <c r="A435" s="199"/>
      <c r="B435" s="19" t="s">
        <v>13</v>
      </c>
      <c r="C435" s="77">
        <v>40881</v>
      </c>
      <c r="D435" s="76"/>
      <c r="E435" s="73"/>
      <c r="F435" s="73"/>
      <c r="G435" s="73"/>
      <c r="H435" s="177"/>
      <c r="I435" s="28"/>
      <c r="J435" s="24" t="e">
        <f t="shared" si="6"/>
        <v>#DIV/0!</v>
      </c>
      <c r="K435" s="19"/>
      <c r="L435" s="14"/>
    </row>
    <row r="436" spans="1:12">
      <c r="A436" s="199" t="s">
        <v>82</v>
      </c>
      <c r="B436" s="37" t="s">
        <v>14</v>
      </c>
      <c r="C436" s="75">
        <v>40882</v>
      </c>
      <c r="D436" s="76"/>
      <c r="E436" s="72"/>
      <c r="F436" s="72"/>
      <c r="G436" s="72"/>
      <c r="H436" s="176"/>
      <c r="I436" s="22"/>
      <c r="J436" s="23" t="e">
        <f t="shared" si="6"/>
        <v>#DIV/0!</v>
      </c>
      <c r="K436" s="37"/>
      <c r="L436" s="13"/>
    </row>
    <row r="437" spans="1:12">
      <c r="A437" s="199"/>
      <c r="B437" s="37" t="s">
        <v>15</v>
      </c>
      <c r="C437" s="75">
        <v>40883</v>
      </c>
      <c r="D437" s="76"/>
      <c r="E437" s="72"/>
      <c r="F437" s="72"/>
      <c r="G437" s="72"/>
      <c r="H437" s="176"/>
      <c r="I437" s="22"/>
      <c r="J437" s="23" t="e">
        <f t="shared" si="6"/>
        <v>#DIV/0!</v>
      </c>
      <c r="K437" s="37"/>
      <c r="L437" s="13"/>
    </row>
    <row r="438" spans="1:12">
      <c r="A438" s="199"/>
      <c r="B438" s="37" t="s">
        <v>16</v>
      </c>
      <c r="C438" s="75">
        <v>40884</v>
      </c>
      <c r="D438" s="76"/>
      <c r="E438" s="72"/>
      <c r="F438" s="72"/>
      <c r="G438" s="72"/>
      <c r="H438" s="176"/>
      <c r="I438" s="22"/>
      <c r="J438" s="23" t="e">
        <f t="shared" si="6"/>
        <v>#DIV/0!</v>
      </c>
      <c r="K438" s="37"/>
      <c r="L438" s="13"/>
    </row>
    <row r="439" spans="1:12">
      <c r="A439" s="199"/>
      <c r="B439" s="37" t="s">
        <v>17</v>
      </c>
      <c r="C439" s="75">
        <v>40885</v>
      </c>
      <c r="D439" s="76"/>
      <c r="E439" s="72"/>
      <c r="F439" s="72"/>
      <c r="G439" s="72"/>
      <c r="H439" s="176"/>
      <c r="I439" s="22"/>
      <c r="J439" s="23" t="e">
        <f t="shared" si="6"/>
        <v>#DIV/0!</v>
      </c>
      <c r="K439" s="37"/>
      <c r="L439" s="13"/>
    </row>
    <row r="440" spans="1:12">
      <c r="A440" s="199"/>
      <c r="B440" s="37" t="s">
        <v>11</v>
      </c>
      <c r="C440" s="75">
        <v>40886</v>
      </c>
      <c r="D440" s="76"/>
      <c r="E440" s="72"/>
      <c r="F440" s="72"/>
      <c r="G440" s="72"/>
      <c r="H440" s="176"/>
      <c r="I440" s="22"/>
      <c r="J440" s="23" t="e">
        <f t="shared" si="6"/>
        <v>#DIV/0!</v>
      </c>
      <c r="K440" s="37"/>
      <c r="L440" s="13"/>
    </row>
    <row r="441" spans="1:12">
      <c r="A441" s="199"/>
      <c r="B441" s="19" t="s">
        <v>12</v>
      </c>
      <c r="C441" s="77">
        <v>40887</v>
      </c>
      <c r="D441" s="76"/>
      <c r="E441" s="73"/>
      <c r="F441" s="73"/>
      <c r="G441" s="73"/>
      <c r="H441" s="177"/>
      <c r="I441" s="28"/>
      <c r="J441" s="24" t="e">
        <f t="shared" si="6"/>
        <v>#DIV/0!</v>
      </c>
      <c r="K441" s="19"/>
      <c r="L441" s="14"/>
    </row>
    <row r="442" spans="1:12">
      <c r="A442" s="199"/>
      <c r="B442" s="19" t="s">
        <v>13</v>
      </c>
      <c r="C442" s="77">
        <v>40888</v>
      </c>
      <c r="D442" s="76"/>
      <c r="E442" s="73"/>
      <c r="F442" s="73"/>
      <c r="G442" s="73"/>
      <c r="H442" s="177"/>
      <c r="I442" s="28"/>
      <c r="J442" s="24" t="e">
        <f t="shared" si="6"/>
        <v>#DIV/0!</v>
      </c>
      <c r="K442" s="19"/>
      <c r="L442" s="14"/>
    </row>
    <row r="443" spans="1:12">
      <c r="A443" s="199" t="s">
        <v>83</v>
      </c>
      <c r="B443" s="37" t="s">
        <v>14</v>
      </c>
      <c r="C443" s="75">
        <v>40889</v>
      </c>
      <c r="D443" s="76"/>
      <c r="E443" s="72"/>
      <c r="F443" s="72"/>
      <c r="G443" s="72"/>
      <c r="H443" s="176"/>
      <c r="I443" s="22"/>
      <c r="J443" s="23" t="e">
        <f t="shared" si="6"/>
        <v>#DIV/0!</v>
      </c>
      <c r="K443" s="37"/>
      <c r="L443" s="13"/>
    </row>
    <row r="444" spans="1:12">
      <c r="A444" s="199"/>
      <c r="B444" s="37" t="s">
        <v>15</v>
      </c>
      <c r="C444" s="75">
        <v>40890</v>
      </c>
      <c r="D444" s="76"/>
      <c r="E444" s="72"/>
      <c r="F444" s="72"/>
      <c r="G444" s="72"/>
      <c r="H444" s="176"/>
      <c r="I444" s="22"/>
      <c r="J444" s="23" t="e">
        <f t="shared" si="6"/>
        <v>#DIV/0!</v>
      </c>
      <c r="K444" s="37"/>
      <c r="L444" s="13"/>
    </row>
    <row r="445" spans="1:12">
      <c r="A445" s="199"/>
      <c r="B445" s="37" t="s">
        <v>16</v>
      </c>
      <c r="C445" s="75">
        <v>40891</v>
      </c>
      <c r="D445" s="76"/>
      <c r="E445" s="72"/>
      <c r="F445" s="72"/>
      <c r="G445" s="72"/>
      <c r="H445" s="176"/>
      <c r="I445" s="22"/>
      <c r="J445" s="23" t="e">
        <f t="shared" si="6"/>
        <v>#DIV/0!</v>
      </c>
      <c r="K445" s="37"/>
      <c r="L445" s="13"/>
    </row>
    <row r="446" spans="1:12">
      <c r="A446" s="199"/>
      <c r="B446" s="37" t="s">
        <v>17</v>
      </c>
      <c r="C446" s="75">
        <v>40892</v>
      </c>
      <c r="D446" s="76"/>
      <c r="E446" s="72"/>
      <c r="F446" s="72"/>
      <c r="G446" s="72"/>
      <c r="H446" s="176"/>
      <c r="I446" s="22"/>
      <c r="J446" s="23" t="e">
        <f t="shared" si="6"/>
        <v>#DIV/0!</v>
      </c>
      <c r="K446" s="37"/>
      <c r="L446" s="13"/>
    </row>
    <row r="447" spans="1:12">
      <c r="A447" s="199"/>
      <c r="B447" s="37" t="s">
        <v>11</v>
      </c>
      <c r="C447" s="75">
        <v>40893</v>
      </c>
      <c r="D447" s="76"/>
      <c r="E447" s="72"/>
      <c r="F447" s="72"/>
      <c r="G447" s="72"/>
      <c r="H447" s="176"/>
      <c r="I447" s="22"/>
      <c r="J447" s="23" t="e">
        <f t="shared" si="6"/>
        <v>#DIV/0!</v>
      </c>
      <c r="K447" s="37"/>
      <c r="L447" s="13"/>
    </row>
    <row r="448" spans="1:12">
      <c r="A448" s="199"/>
      <c r="B448" s="19" t="s">
        <v>12</v>
      </c>
      <c r="C448" s="77">
        <v>40894</v>
      </c>
      <c r="D448" s="76"/>
      <c r="E448" s="73"/>
      <c r="F448" s="73"/>
      <c r="G448" s="73"/>
      <c r="H448" s="177"/>
      <c r="I448" s="28"/>
      <c r="J448" s="24" t="e">
        <f t="shared" si="6"/>
        <v>#DIV/0!</v>
      </c>
      <c r="K448" s="19"/>
      <c r="L448" s="14"/>
    </row>
    <row r="449" spans="1:12">
      <c r="A449" s="199"/>
      <c r="B449" s="19" t="s">
        <v>13</v>
      </c>
      <c r="C449" s="77">
        <v>40895</v>
      </c>
      <c r="D449" s="76"/>
      <c r="E449" s="73"/>
      <c r="F449" s="73"/>
      <c r="G449" s="73"/>
      <c r="H449" s="177"/>
      <c r="I449" s="28"/>
      <c r="J449" s="24" t="e">
        <f t="shared" si="6"/>
        <v>#DIV/0!</v>
      </c>
      <c r="K449" s="19"/>
      <c r="L449" s="14"/>
    </row>
    <row r="450" spans="1:12">
      <c r="A450" s="199" t="s">
        <v>84</v>
      </c>
      <c r="B450" s="37" t="s">
        <v>14</v>
      </c>
      <c r="C450" s="75">
        <v>40896</v>
      </c>
      <c r="D450" s="76"/>
      <c r="E450" s="72"/>
      <c r="F450" s="72"/>
      <c r="G450" s="72"/>
      <c r="H450" s="176"/>
      <c r="I450" s="22"/>
      <c r="J450" s="23" t="e">
        <f t="shared" si="6"/>
        <v>#DIV/0!</v>
      </c>
      <c r="K450" s="37"/>
      <c r="L450" s="13"/>
    </row>
    <row r="451" spans="1:12">
      <c r="A451" s="199"/>
      <c r="B451" s="37" t="s">
        <v>15</v>
      </c>
      <c r="C451" s="75">
        <v>40897</v>
      </c>
      <c r="D451" s="76"/>
      <c r="E451" s="72"/>
      <c r="F451" s="72"/>
      <c r="G451" s="72"/>
      <c r="H451" s="176"/>
      <c r="I451" s="22"/>
      <c r="J451" s="23" t="e">
        <f t="shared" si="6"/>
        <v>#DIV/0!</v>
      </c>
      <c r="K451" s="37"/>
      <c r="L451" s="13"/>
    </row>
    <row r="452" spans="1:12">
      <c r="A452" s="199"/>
      <c r="B452" s="37" t="s">
        <v>16</v>
      </c>
      <c r="C452" s="75">
        <v>40898</v>
      </c>
      <c r="D452" s="76"/>
      <c r="E452" s="72"/>
      <c r="F452" s="72"/>
      <c r="G452" s="72"/>
      <c r="H452" s="176"/>
      <c r="I452" s="22"/>
      <c r="J452" s="23" t="e">
        <f t="shared" si="6"/>
        <v>#DIV/0!</v>
      </c>
      <c r="K452" s="37"/>
      <c r="L452" s="13"/>
    </row>
    <row r="453" spans="1:12">
      <c r="A453" s="199"/>
      <c r="B453" s="37" t="s">
        <v>17</v>
      </c>
      <c r="C453" s="75">
        <v>40899</v>
      </c>
      <c r="D453" s="76"/>
      <c r="E453" s="72"/>
      <c r="F453" s="72"/>
      <c r="G453" s="72"/>
      <c r="H453" s="176"/>
      <c r="I453" s="22"/>
      <c r="J453" s="23" t="e">
        <f t="shared" si="6"/>
        <v>#DIV/0!</v>
      </c>
      <c r="K453" s="37"/>
      <c r="L453" s="13"/>
    </row>
    <row r="454" spans="1:12">
      <c r="A454" s="199"/>
      <c r="B454" s="37" t="s">
        <v>11</v>
      </c>
      <c r="C454" s="75">
        <v>40900</v>
      </c>
      <c r="D454" s="76"/>
      <c r="E454" s="72"/>
      <c r="F454" s="72"/>
      <c r="G454" s="72"/>
      <c r="H454" s="176"/>
      <c r="I454" s="22"/>
      <c r="J454" s="23" t="e">
        <f t="shared" si="6"/>
        <v>#DIV/0!</v>
      </c>
      <c r="K454" s="37"/>
      <c r="L454" s="13"/>
    </row>
    <row r="455" spans="1:12">
      <c r="A455" s="199"/>
      <c r="B455" s="19" t="s">
        <v>12</v>
      </c>
      <c r="C455" s="77">
        <v>40901</v>
      </c>
      <c r="D455" s="76"/>
      <c r="E455" s="73"/>
      <c r="F455" s="73"/>
      <c r="G455" s="73"/>
      <c r="H455" s="177"/>
      <c r="I455" s="28"/>
      <c r="J455" s="24" t="e">
        <f t="shared" ref="J455:J463" si="7">I455/H455/10</f>
        <v>#DIV/0!</v>
      </c>
      <c r="K455" s="19"/>
      <c r="L455" s="14"/>
    </row>
    <row r="456" spans="1:12">
      <c r="A456" s="199"/>
      <c r="B456" s="19" t="s">
        <v>13</v>
      </c>
      <c r="C456" s="77">
        <v>40902</v>
      </c>
      <c r="D456" s="76"/>
      <c r="E456" s="73"/>
      <c r="F456" s="73"/>
      <c r="G456" s="73"/>
      <c r="H456" s="177"/>
      <c r="I456" s="28"/>
      <c r="J456" s="24" t="e">
        <f t="shared" si="7"/>
        <v>#DIV/0!</v>
      </c>
      <c r="K456" s="19"/>
      <c r="L456" s="14"/>
    </row>
    <row r="457" spans="1:12">
      <c r="A457" s="199" t="s">
        <v>85</v>
      </c>
      <c r="B457" s="37" t="s">
        <v>14</v>
      </c>
      <c r="C457" s="75">
        <v>40903</v>
      </c>
      <c r="D457" s="76"/>
      <c r="E457" s="72"/>
      <c r="F457" s="72"/>
      <c r="G457" s="72"/>
      <c r="H457" s="176"/>
      <c r="I457" s="22"/>
      <c r="J457" s="23" t="e">
        <f t="shared" si="7"/>
        <v>#DIV/0!</v>
      </c>
      <c r="K457" s="37"/>
      <c r="L457" s="13"/>
    </row>
    <row r="458" spans="1:12">
      <c r="A458" s="199"/>
      <c r="B458" s="37" t="s">
        <v>15</v>
      </c>
      <c r="C458" s="75">
        <v>40904</v>
      </c>
      <c r="D458" s="76"/>
      <c r="E458" s="72"/>
      <c r="F458" s="72"/>
      <c r="G458" s="72"/>
      <c r="H458" s="176"/>
      <c r="I458" s="22"/>
      <c r="J458" s="23" t="e">
        <f t="shared" si="7"/>
        <v>#DIV/0!</v>
      </c>
      <c r="K458" s="37"/>
      <c r="L458" s="13"/>
    </row>
    <row r="459" spans="1:12">
      <c r="A459" s="199"/>
      <c r="B459" s="37" t="s">
        <v>16</v>
      </c>
      <c r="C459" s="75">
        <v>40905</v>
      </c>
      <c r="D459" s="76"/>
      <c r="E459" s="72"/>
      <c r="F459" s="72"/>
      <c r="G459" s="72"/>
      <c r="H459" s="176"/>
      <c r="I459" s="22"/>
      <c r="J459" s="23" t="e">
        <f t="shared" si="7"/>
        <v>#DIV/0!</v>
      </c>
      <c r="K459" s="37"/>
      <c r="L459" s="13"/>
    </row>
    <row r="460" spans="1:12">
      <c r="A460" s="199"/>
      <c r="B460" s="37" t="s">
        <v>17</v>
      </c>
      <c r="C460" s="75">
        <v>40906</v>
      </c>
      <c r="D460" s="76"/>
      <c r="E460" s="72"/>
      <c r="F460" s="72"/>
      <c r="G460" s="72"/>
      <c r="H460" s="176"/>
      <c r="I460" s="22"/>
      <c r="J460" s="23" t="e">
        <f t="shared" si="7"/>
        <v>#DIV/0!</v>
      </c>
      <c r="K460" s="37"/>
      <c r="L460" s="13"/>
    </row>
    <row r="461" spans="1:12">
      <c r="A461" s="199"/>
      <c r="B461" s="37" t="s">
        <v>11</v>
      </c>
      <c r="C461" s="75">
        <v>40907</v>
      </c>
      <c r="D461" s="76"/>
      <c r="E461" s="72"/>
      <c r="F461" s="72"/>
      <c r="G461" s="72"/>
      <c r="H461" s="176"/>
      <c r="I461" s="22"/>
      <c r="J461" s="23" t="e">
        <f t="shared" si="7"/>
        <v>#DIV/0!</v>
      </c>
      <c r="K461" s="37"/>
      <c r="L461" s="13"/>
    </row>
    <row r="462" spans="1:12">
      <c r="A462" s="199"/>
      <c r="B462" s="19" t="s">
        <v>12</v>
      </c>
      <c r="C462" s="77">
        <v>40908</v>
      </c>
      <c r="D462" s="76"/>
      <c r="E462" s="73"/>
      <c r="F462" s="73"/>
      <c r="G462" s="73"/>
      <c r="H462" s="177"/>
      <c r="I462" s="28"/>
      <c r="J462" s="24" t="e">
        <f t="shared" si="7"/>
        <v>#DIV/0!</v>
      </c>
      <c r="K462" s="19"/>
      <c r="L462" s="14"/>
    </row>
    <row r="463" spans="1:12">
      <c r="A463" s="199"/>
      <c r="B463" s="19" t="s">
        <v>13</v>
      </c>
      <c r="C463" s="77">
        <v>40909</v>
      </c>
      <c r="D463" s="76"/>
      <c r="E463" s="73"/>
      <c r="F463" s="73"/>
      <c r="G463" s="73"/>
      <c r="H463" s="177"/>
      <c r="I463" s="28"/>
      <c r="J463" s="24" t="e">
        <f t="shared" si="7"/>
        <v>#DIV/0!</v>
      </c>
      <c r="K463" s="19"/>
      <c r="L463" s="14"/>
    </row>
    <row r="464" spans="1:12">
      <c r="B464" s="3"/>
      <c r="C464" s="4"/>
      <c r="D464" s="2"/>
    </row>
  </sheetData>
  <mergeCells count="68">
    <mergeCell ref="A72:A78"/>
    <mergeCell ref="B5:C5"/>
    <mergeCell ref="A6:A8"/>
    <mergeCell ref="A9:A15"/>
    <mergeCell ref="A16:A22"/>
    <mergeCell ref="A23:A29"/>
    <mergeCell ref="A30:A36"/>
    <mergeCell ref="A37:A43"/>
    <mergeCell ref="A44:A50"/>
    <mergeCell ref="A51:A57"/>
    <mergeCell ref="A58:A64"/>
    <mergeCell ref="A65:A71"/>
    <mergeCell ref="A156:A162"/>
    <mergeCell ref="A79:A85"/>
    <mergeCell ref="A86:A92"/>
    <mergeCell ref="A93:A99"/>
    <mergeCell ref="A100:A106"/>
    <mergeCell ref="A107:A113"/>
    <mergeCell ref="A114:A120"/>
    <mergeCell ref="A121:A127"/>
    <mergeCell ref="A128:A134"/>
    <mergeCell ref="A135:A141"/>
    <mergeCell ref="A142:A148"/>
    <mergeCell ref="A149:A155"/>
    <mergeCell ref="A317:A323"/>
    <mergeCell ref="A240:A246"/>
    <mergeCell ref="A163:A169"/>
    <mergeCell ref="A170:A176"/>
    <mergeCell ref="A177:A183"/>
    <mergeCell ref="A184:A190"/>
    <mergeCell ref="A191:A197"/>
    <mergeCell ref="A198:A204"/>
    <mergeCell ref="A205:A211"/>
    <mergeCell ref="A212:A218"/>
    <mergeCell ref="A219:A225"/>
    <mergeCell ref="A226:A232"/>
    <mergeCell ref="A233:A239"/>
    <mergeCell ref="A282:A288"/>
    <mergeCell ref="A289:A295"/>
    <mergeCell ref="A296:A302"/>
    <mergeCell ref="A303:A309"/>
    <mergeCell ref="A310:A316"/>
    <mergeCell ref="A247:A253"/>
    <mergeCell ref="A254:A260"/>
    <mergeCell ref="A261:A267"/>
    <mergeCell ref="A268:A274"/>
    <mergeCell ref="A275:A281"/>
    <mergeCell ref="A380:A386"/>
    <mergeCell ref="A387:A393"/>
    <mergeCell ref="A394:A400"/>
    <mergeCell ref="A401:A407"/>
    <mergeCell ref="A324:A330"/>
    <mergeCell ref="A1:L1"/>
    <mergeCell ref="A457:A463"/>
    <mergeCell ref="A415:A421"/>
    <mergeCell ref="A422:A428"/>
    <mergeCell ref="A429:A435"/>
    <mergeCell ref="A436:A442"/>
    <mergeCell ref="A443:A449"/>
    <mergeCell ref="A450:A456"/>
    <mergeCell ref="A408:A414"/>
    <mergeCell ref="A331:A337"/>
    <mergeCell ref="A338:A344"/>
    <mergeCell ref="A345:A351"/>
    <mergeCell ref="A352:A358"/>
    <mergeCell ref="A359:A365"/>
    <mergeCell ref="A366:A372"/>
    <mergeCell ref="A373:A379"/>
  </mergeCells>
  <dataValidations count="2">
    <dataValidation type="list" allowBlank="1" showInputMessage="1" showErrorMessage="1" sqref="E6:E463">
      <formula1>Zwemparcoursen</formula1>
    </dataValidation>
    <dataValidation type="list" allowBlank="1" showInputMessage="1" showErrorMessage="1" sqref="F6:F463">
      <formula1>Zwemvormen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V464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W2" sqref="W1:AF1048576"/>
    </sheetView>
  </sheetViews>
  <sheetFormatPr defaultRowHeight="15"/>
  <cols>
    <col min="1" max="1" width="7.42578125" customWidth="1"/>
    <col min="2" max="2" width="10.7109375" style="1" bestFit="1" customWidth="1"/>
    <col min="3" max="3" width="10.85546875" style="1" bestFit="1" customWidth="1"/>
    <col min="4" max="4" width="2.28515625" customWidth="1"/>
    <col min="5" max="5" width="23.28515625" customWidth="1"/>
    <col min="6" max="6" width="25.5703125" customWidth="1"/>
    <col min="7" max="7" width="10.140625" customWidth="1"/>
    <col min="8" max="8" width="15" customWidth="1"/>
    <col min="11" max="11" width="11.140625" bestFit="1" customWidth="1"/>
    <col min="12" max="12" width="4.140625" bestFit="1" customWidth="1"/>
    <col min="13" max="13" width="6.7109375" bestFit="1" customWidth="1"/>
    <col min="14" max="14" width="8.85546875" bestFit="1" customWidth="1"/>
    <col min="15" max="16" width="9" bestFit="1" customWidth="1"/>
    <col min="17" max="19" width="9" customWidth="1"/>
    <col min="20" max="20" width="7.42578125" bestFit="1" customWidth="1"/>
    <col min="21" max="21" width="43.85546875" customWidth="1"/>
    <col min="22" max="22" width="2.28515625" customWidth="1"/>
  </cols>
  <sheetData>
    <row r="1" spans="1:22" ht="26.25">
      <c r="A1" s="201" t="s">
        <v>166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</row>
    <row r="5" spans="1:22" s="5" customFormat="1" ht="30">
      <c r="A5" s="78" t="s">
        <v>0</v>
      </c>
      <c r="B5" s="203" t="s">
        <v>1</v>
      </c>
      <c r="C5" s="203"/>
      <c r="D5" s="182"/>
      <c r="E5" s="78" t="s">
        <v>18</v>
      </c>
      <c r="F5" s="78" t="s">
        <v>19</v>
      </c>
      <c r="G5" s="78" t="s">
        <v>86</v>
      </c>
      <c r="H5" s="78" t="s">
        <v>87</v>
      </c>
      <c r="I5" s="78" t="s">
        <v>6</v>
      </c>
      <c r="J5" s="78" t="s">
        <v>7</v>
      </c>
      <c r="K5" s="78" t="s">
        <v>8</v>
      </c>
      <c r="L5" s="78" t="s">
        <v>157</v>
      </c>
      <c r="M5" s="78" t="s">
        <v>9</v>
      </c>
      <c r="N5" s="183" t="s">
        <v>207</v>
      </c>
      <c r="O5" s="183" t="s">
        <v>210</v>
      </c>
      <c r="P5" s="183" t="s">
        <v>206</v>
      </c>
      <c r="Q5" s="183" t="s">
        <v>211</v>
      </c>
      <c r="R5" s="183" t="s">
        <v>209</v>
      </c>
      <c r="S5" s="183" t="s">
        <v>208</v>
      </c>
      <c r="T5" s="78" t="s">
        <v>20</v>
      </c>
      <c r="U5" s="78" t="s">
        <v>10</v>
      </c>
      <c r="V5" s="182"/>
    </row>
    <row r="6" spans="1:22">
      <c r="A6" s="199"/>
      <c r="B6" s="37" t="s">
        <v>11</v>
      </c>
      <c r="C6" s="75">
        <v>40452</v>
      </c>
      <c r="D6" s="76"/>
      <c r="E6" s="72"/>
      <c r="F6" s="72"/>
      <c r="G6" s="72"/>
      <c r="H6" s="72"/>
      <c r="I6" s="180"/>
      <c r="J6" s="22"/>
      <c r="K6" s="25"/>
      <c r="L6" s="174"/>
      <c r="M6" s="174"/>
      <c r="N6" s="174"/>
      <c r="O6" s="174"/>
      <c r="P6" s="174"/>
      <c r="Q6" s="174"/>
      <c r="R6" s="174"/>
      <c r="S6" s="174"/>
      <c r="T6" s="37"/>
      <c r="U6" s="13"/>
    </row>
    <row r="7" spans="1:22">
      <c r="A7" s="199"/>
      <c r="B7" s="19" t="s">
        <v>12</v>
      </c>
      <c r="C7" s="77">
        <v>40453</v>
      </c>
      <c r="D7" s="76"/>
      <c r="E7" s="73"/>
      <c r="F7" s="73"/>
      <c r="G7" s="73"/>
      <c r="H7" s="73"/>
      <c r="I7" s="181"/>
      <c r="J7" s="28"/>
      <c r="K7" s="26" t="e">
        <f t="shared" ref="K7:K70" si="0">I7/J7/24</f>
        <v>#DIV/0!</v>
      </c>
      <c r="L7" s="175"/>
      <c r="M7" s="175"/>
      <c r="N7" s="184" t="e">
        <f>M7/L7</f>
        <v>#DIV/0!</v>
      </c>
      <c r="O7" s="175"/>
      <c r="P7" s="175"/>
      <c r="Q7" s="175"/>
      <c r="R7" s="184"/>
      <c r="S7" s="20"/>
      <c r="T7" s="19"/>
      <c r="U7" s="14"/>
    </row>
    <row r="8" spans="1:22">
      <c r="A8" s="199"/>
      <c r="B8" s="19" t="s">
        <v>13</v>
      </c>
      <c r="C8" s="77">
        <v>40454</v>
      </c>
      <c r="D8" s="76"/>
      <c r="E8" s="73"/>
      <c r="F8" s="73"/>
      <c r="G8" s="73"/>
      <c r="H8" s="73"/>
      <c r="I8" s="181"/>
      <c r="J8" s="28"/>
      <c r="K8" s="26" t="e">
        <f t="shared" si="0"/>
        <v>#DIV/0!</v>
      </c>
      <c r="L8" s="175"/>
      <c r="M8" s="175"/>
      <c r="N8" s="184" t="e">
        <f t="shared" ref="N8:N71" si="1">M8/L8</f>
        <v>#DIV/0!</v>
      </c>
      <c r="O8" s="175"/>
      <c r="P8" s="175"/>
      <c r="Q8" s="175"/>
      <c r="R8" s="184"/>
      <c r="S8" s="20"/>
      <c r="T8" s="19"/>
      <c r="U8" s="14"/>
    </row>
    <row r="9" spans="1:22">
      <c r="A9" s="199" t="s">
        <v>21</v>
      </c>
      <c r="B9" s="37" t="s">
        <v>14</v>
      </c>
      <c r="C9" s="75">
        <v>40455</v>
      </c>
      <c r="D9" s="76"/>
      <c r="E9" s="72"/>
      <c r="F9" s="72"/>
      <c r="G9" s="72"/>
      <c r="H9" s="72"/>
      <c r="I9" s="180"/>
      <c r="J9" s="22"/>
      <c r="K9" s="25"/>
      <c r="L9" s="174"/>
      <c r="M9" s="174"/>
      <c r="N9" s="185"/>
      <c r="O9" s="174"/>
      <c r="P9" s="174"/>
      <c r="Q9" s="174"/>
      <c r="R9" s="187"/>
      <c r="S9" s="15"/>
      <c r="T9" s="37"/>
      <c r="U9" s="13"/>
    </row>
    <row r="10" spans="1:22">
      <c r="A10" s="199"/>
      <c r="B10" s="37" t="s">
        <v>15</v>
      </c>
      <c r="C10" s="75">
        <v>40456</v>
      </c>
      <c r="D10" s="76"/>
      <c r="E10" s="72"/>
      <c r="F10" s="72"/>
      <c r="G10" s="72"/>
      <c r="H10" s="72"/>
      <c r="I10" s="180"/>
      <c r="J10" s="22"/>
      <c r="K10" s="25" t="e">
        <f t="shared" si="0"/>
        <v>#DIV/0!</v>
      </c>
      <c r="L10" s="174"/>
      <c r="M10" s="174"/>
      <c r="N10" s="185" t="e">
        <f t="shared" si="1"/>
        <v>#DIV/0!</v>
      </c>
      <c r="O10" s="174"/>
      <c r="P10" s="174"/>
      <c r="Q10" s="174"/>
      <c r="R10" s="187"/>
      <c r="S10" s="15"/>
      <c r="T10" s="37"/>
      <c r="U10" s="13"/>
    </row>
    <row r="11" spans="1:22">
      <c r="A11" s="199"/>
      <c r="B11" s="37" t="s">
        <v>16</v>
      </c>
      <c r="C11" s="75">
        <v>40457</v>
      </c>
      <c r="D11" s="76"/>
      <c r="E11" s="72"/>
      <c r="F11" s="72"/>
      <c r="G11" s="72"/>
      <c r="H11" s="72"/>
      <c r="I11" s="180"/>
      <c r="J11" s="22"/>
      <c r="K11" s="25"/>
      <c r="L11" s="174"/>
      <c r="M11" s="174"/>
      <c r="N11" s="185"/>
      <c r="O11" s="174"/>
      <c r="P11" s="174"/>
      <c r="Q11" s="174"/>
      <c r="R11" s="187"/>
      <c r="S11" s="15"/>
      <c r="T11" s="37"/>
      <c r="U11" s="13"/>
    </row>
    <row r="12" spans="1:22">
      <c r="A12" s="199"/>
      <c r="B12" s="37" t="s">
        <v>17</v>
      </c>
      <c r="C12" s="75">
        <v>40458</v>
      </c>
      <c r="D12" s="76"/>
      <c r="E12" s="72"/>
      <c r="F12" s="72"/>
      <c r="G12" s="72"/>
      <c r="H12" s="72"/>
      <c r="I12" s="180"/>
      <c r="J12" s="22"/>
      <c r="K12" s="25"/>
      <c r="L12" s="174"/>
      <c r="M12" s="174"/>
      <c r="N12" s="185"/>
      <c r="O12" s="174"/>
      <c r="P12" s="174"/>
      <c r="Q12" s="174"/>
      <c r="R12" s="187"/>
      <c r="S12" s="15"/>
      <c r="T12" s="37"/>
      <c r="U12" s="13"/>
    </row>
    <row r="13" spans="1:22">
      <c r="A13" s="199"/>
      <c r="B13" s="37" t="s">
        <v>11</v>
      </c>
      <c r="C13" s="75">
        <v>40459</v>
      </c>
      <c r="D13" s="76"/>
      <c r="E13" s="72"/>
      <c r="F13" s="72"/>
      <c r="G13" s="72"/>
      <c r="H13" s="72"/>
      <c r="I13" s="180"/>
      <c r="J13" s="22"/>
      <c r="K13" s="25"/>
      <c r="L13" s="174"/>
      <c r="M13" s="174"/>
      <c r="N13" s="185"/>
      <c r="O13" s="174"/>
      <c r="P13" s="174"/>
      <c r="Q13" s="174"/>
      <c r="R13" s="187"/>
      <c r="S13" s="15"/>
      <c r="T13" s="37"/>
      <c r="U13" s="13"/>
    </row>
    <row r="14" spans="1:22">
      <c r="A14" s="199"/>
      <c r="B14" s="19" t="s">
        <v>12</v>
      </c>
      <c r="C14" s="77">
        <v>40460</v>
      </c>
      <c r="D14" s="76"/>
      <c r="E14" s="73"/>
      <c r="F14" s="73"/>
      <c r="G14" s="73"/>
      <c r="H14" s="73"/>
      <c r="I14" s="181"/>
      <c r="J14" s="28"/>
      <c r="K14" s="26" t="e">
        <f t="shared" si="0"/>
        <v>#DIV/0!</v>
      </c>
      <c r="L14" s="175"/>
      <c r="M14" s="175"/>
      <c r="N14" s="184" t="e">
        <f t="shared" si="1"/>
        <v>#DIV/0!</v>
      </c>
      <c r="O14" s="175"/>
      <c r="P14" s="175"/>
      <c r="Q14" s="175"/>
      <c r="R14" s="184"/>
      <c r="S14" s="20"/>
      <c r="T14" s="19"/>
      <c r="U14" s="14"/>
    </row>
    <row r="15" spans="1:22">
      <c r="A15" s="199"/>
      <c r="B15" s="19" t="s">
        <v>13</v>
      </c>
      <c r="C15" s="77">
        <v>40461</v>
      </c>
      <c r="D15" s="76"/>
      <c r="E15" s="73"/>
      <c r="F15" s="73"/>
      <c r="G15" s="73"/>
      <c r="H15" s="73"/>
      <c r="I15" s="181"/>
      <c r="J15" s="28"/>
      <c r="K15" s="26"/>
      <c r="L15" s="175"/>
      <c r="M15" s="175"/>
      <c r="N15" s="184"/>
      <c r="O15" s="175"/>
      <c r="P15" s="175"/>
      <c r="Q15" s="175"/>
      <c r="R15" s="184"/>
      <c r="S15" s="20"/>
      <c r="T15" s="19"/>
      <c r="U15" s="14"/>
    </row>
    <row r="16" spans="1:22">
      <c r="A16" s="199" t="s">
        <v>22</v>
      </c>
      <c r="B16" s="37" t="s">
        <v>14</v>
      </c>
      <c r="C16" s="75">
        <v>40462</v>
      </c>
      <c r="D16" s="76"/>
      <c r="E16" s="72"/>
      <c r="F16" s="72"/>
      <c r="G16" s="72"/>
      <c r="H16" s="72"/>
      <c r="I16" s="180"/>
      <c r="J16" s="22"/>
      <c r="K16" s="25"/>
      <c r="L16" s="174"/>
      <c r="M16" s="174"/>
      <c r="N16" s="185"/>
      <c r="O16" s="174"/>
      <c r="P16" s="174"/>
      <c r="Q16" s="174"/>
      <c r="R16" s="187"/>
      <c r="S16" s="15"/>
      <c r="T16" s="37"/>
      <c r="U16" s="13"/>
    </row>
    <row r="17" spans="1:21">
      <c r="A17" s="199"/>
      <c r="B17" s="37" t="s">
        <v>15</v>
      </c>
      <c r="C17" s="75">
        <v>40463</v>
      </c>
      <c r="D17" s="76"/>
      <c r="E17" s="72"/>
      <c r="F17" s="72"/>
      <c r="G17" s="72"/>
      <c r="H17" s="72"/>
      <c r="I17" s="180"/>
      <c r="J17" s="22"/>
      <c r="K17" s="25"/>
      <c r="L17" s="174"/>
      <c r="M17" s="174"/>
      <c r="N17" s="185"/>
      <c r="O17" s="174"/>
      <c r="P17" s="174"/>
      <c r="Q17" s="174"/>
      <c r="R17" s="187"/>
      <c r="S17" s="15"/>
      <c r="T17" s="37"/>
      <c r="U17" s="13"/>
    </row>
    <row r="18" spans="1:21">
      <c r="A18" s="199"/>
      <c r="B18" s="37" t="s">
        <v>16</v>
      </c>
      <c r="C18" s="75">
        <v>40464</v>
      </c>
      <c r="D18" s="76"/>
      <c r="E18" s="72"/>
      <c r="F18" s="186"/>
      <c r="G18" s="72"/>
      <c r="H18" s="72"/>
      <c r="I18" s="180"/>
      <c r="J18" s="22"/>
      <c r="K18" s="25" t="e">
        <f t="shared" si="0"/>
        <v>#DIV/0!</v>
      </c>
      <c r="L18" s="174"/>
      <c r="M18" s="174"/>
      <c r="N18" s="185" t="e">
        <f t="shared" si="1"/>
        <v>#DIV/0!</v>
      </c>
      <c r="O18" s="174"/>
      <c r="P18" s="174"/>
      <c r="Q18" s="174"/>
      <c r="R18" s="187"/>
      <c r="S18" s="15"/>
      <c r="T18" s="37"/>
      <c r="U18" s="13"/>
    </row>
    <row r="19" spans="1:21">
      <c r="A19" s="199"/>
      <c r="B19" s="37" t="s">
        <v>17</v>
      </c>
      <c r="C19" s="75">
        <v>40465</v>
      </c>
      <c r="D19" s="76"/>
      <c r="E19" s="72"/>
      <c r="F19" s="72"/>
      <c r="G19" s="72"/>
      <c r="H19" s="72"/>
      <c r="I19" s="180"/>
      <c r="J19" s="22"/>
      <c r="K19" s="25"/>
      <c r="L19" s="174"/>
      <c r="M19" s="174"/>
      <c r="N19" s="185"/>
      <c r="O19" s="174"/>
      <c r="P19" s="174"/>
      <c r="Q19" s="174"/>
      <c r="R19" s="187"/>
      <c r="S19" s="15"/>
      <c r="T19" s="37"/>
      <c r="U19" s="13"/>
    </row>
    <row r="20" spans="1:21">
      <c r="A20" s="199"/>
      <c r="B20" s="37" t="s">
        <v>11</v>
      </c>
      <c r="C20" s="75">
        <v>40466</v>
      </c>
      <c r="D20" s="76"/>
      <c r="E20" s="72"/>
      <c r="F20" s="72"/>
      <c r="G20" s="72"/>
      <c r="H20" s="72"/>
      <c r="I20" s="180"/>
      <c r="J20" s="22"/>
      <c r="K20" s="25" t="e">
        <f t="shared" si="0"/>
        <v>#DIV/0!</v>
      </c>
      <c r="L20" s="174"/>
      <c r="M20" s="174"/>
      <c r="N20" s="185" t="e">
        <f t="shared" si="1"/>
        <v>#DIV/0!</v>
      </c>
      <c r="O20" s="174"/>
      <c r="P20" s="174"/>
      <c r="Q20" s="174"/>
      <c r="R20" s="187"/>
      <c r="S20" s="15"/>
      <c r="T20" s="37"/>
      <c r="U20" s="13"/>
    </row>
    <row r="21" spans="1:21">
      <c r="A21" s="199"/>
      <c r="B21" s="19" t="s">
        <v>12</v>
      </c>
      <c r="C21" s="77">
        <v>40467</v>
      </c>
      <c r="D21" s="76"/>
      <c r="E21" s="73"/>
      <c r="F21" s="73"/>
      <c r="G21" s="73"/>
      <c r="H21" s="73"/>
      <c r="I21" s="181"/>
      <c r="J21" s="28"/>
      <c r="K21" s="26" t="e">
        <f t="shared" si="0"/>
        <v>#DIV/0!</v>
      </c>
      <c r="L21" s="175"/>
      <c r="M21" s="175"/>
      <c r="N21" s="184" t="e">
        <f t="shared" si="1"/>
        <v>#DIV/0!</v>
      </c>
      <c r="O21" s="175"/>
      <c r="P21" s="175"/>
      <c r="Q21" s="175"/>
      <c r="R21" s="184"/>
      <c r="S21" s="20"/>
      <c r="T21" s="19"/>
      <c r="U21" s="14"/>
    </row>
    <row r="22" spans="1:21">
      <c r="A22" s="199"/>
      <c r="B22" s="19" t="s">
        <v>13</v>
      </c>
      <c r="C22" s="77">
        <v>40468</v>
      </c>
      <c r="D22" s="76"/>
      <c r="E22" s="73"/>
      <c r="F22" s="73"/>
      <c r="G22" s="73"/>
      <c r="H22" s="73"/>
      <c r="I22" s="181"/>
      <c r="J22" s="28"/>
      <c r="K22" s="26" t="e">
        <f t="shared" si="0"/>
        <v>#DIV/0!</v>
      </c>
      <c r="L22" s="175"/>
      <c r="M22" s="175"/>
      <c r="N22" s="184" t="e">
        <f t="shared" si="1"/>
        <v>#DIV/0!</v>
      </c>
      <c r="O22" s="175"/>
      <c r="P22" s="175"/>
      <c r="Q22" s="175"/>
      <c r="R22" s="184"/>
      <c r="S22" s="20"/>
      <c r="T22" s="19"/>
      <c r="U22" s="14"/>
    </row>
    <row r="23" spans="1:21">
      <c r="A23" s="199" t="s">
        <v>23</v>
      </c>
      <c r="B23" s="37" t="s">
        <v>14</v>
      </c>
      <c r="C23" s="75">
        <v>40469</v>
      </c>
      <c r="D23" s="76"/>
      <c r="E23" s="72"/>
      <c r="F23" s="72"/>
      <c r="G23" s="72"/>
      <c r="H23" s="72"/>
      <c r="I23" s="180"/>
      <c r="J23" s="22"/>
      <c r="K23" s="25" t="e">
        <f t="shared" si="0"/>
        <v>#DIV/0!</v>
      </c>
      <c r="L23" s="174"/>
      <c r="M23" s="174"/>
      <c r="N23" s="185" t="e">
        <f t="shared" si="1"/>
        <v>#DIV/0!</v>
      </c>
      <c r="O23" s="174"/>
      <c r="P23" s="174"/>
      <c r="Q23" s="174"/>
      <c r="R23" s="187"/>
      <c r="S23" s="15"/>
      <c r="T23" s="37"/>
      <c r="U23" s="13"/>
    </row>
    <row r="24" spans="1:21">
      <c r="A24" s="199"/>
      <c r="B24" s="37" t="s">
        <v>15</v>
      </c>
      <c r="C24" s="75">
        <v>40470</v>
      </c>
      <c r="D24" s="76"/>
      <c r="E24" s="72"/>
      <c r="F24" s="72"/>
      <c r="G24" s="72"/>
      <c r="H24" s="72"/>
      <c r="I24" s="180"/>
      <c r="J24" s="22"/>
      <c r="K24" s="25" t="e">
        <f t="shared" si="0"/>
        <v>#DIV/0!</v>
      </c>
      <c r="L24" s="174"/>
      <c r="M24" s="174"/>
      <c r="N24" s="185" t="e">
        <f t="shared" si="1"/>
        <v>#DIV/0!</v>
      </c>
      <c r="O24" s="174"/>
      <c r="P24" s="174"/>
      <c r="Q24" s="174"/>
      <c r="R24" s="187"/>
      <c r="S24" s="15"/>
      <c r="T24" s="37"/>
      <c r="U24" s="13"/>
    </row>
    <row r="25" spans="1:21">
      <c r="A25" s="199"/>
      <c r="B25" s="37" t="s">
        <v>16</v>
      </c>
      <c r="C25" s="75">
        <v>40471</v>
      </c>
      <c r="D25" s="76"/>
      <c r="E25" s="72"/>
      <c r="F25" s="72"/>
      <c r="G25" s="72"/>
      <c r="H25" s="72"/>
      <c r="I25" s="180"/>
      <c r="J25" s="22"/>
      <c r="K25" s="25" t="e">
        <f t="shared" si="0"/>
        <v>#DIV/0!</v>
      </c>
      <c r="L25" s="174"/>
      <c r="M25" s="174"/>
      <c r="N25" s="185" t="e">
        <f t="shared" si="1"/>
        <v>#DIV/0!</v>
      </c>
      <c r="O25" s="174"/>
      <c r="P25" s="174"/>
      <c r="Q25" s="174"/>
      <c r="R25" s="187"/>
      <c r="S25" s="15"/>
      <c r="T25" s="37"/>
      <c r="U25" s="13"/>
    </row>
    <row r="26" spans="1:21">
      <c r="A26" s="199"/>
      <c r="B26" s="37" t="s">
        <v>17</v>
      </c>
      <c r="C26" s="75">
        <v>40472</v>
      </c>
      <c r="D26" s="76"/>
      <c r="E26" s="72"/>
      <c r="F26" s="72"/>
      <c r="G26" s="72"/>
      <c r="H26" s="72"/>
      <c r="I26" s="180"/>
      <c r="J26" s="22"/>
      <c r="K26" s="25" t="e">
        <f t="shared" si="0"/>
        <v>#DIV/0!</v>
      </c>
      <c r="L26" s="174"/>
      <c r="M26" s="174"/>
      <c r="N26" s="185" t="e">
        <f t="shared" si="1"/>
        <v>#DIV/0!</v>
      </c>
      <c r="O26" s="174"/>
      <c r="P26" s="174"/>
      <c r="Q26" s="174"/>
      <c r="R26" s="187"/>
      <c r="S26" s="15"/>
      <c r="T26" s="37"/>
      <c r="U26" s="13"/>
    </row>
    <row r="27" spans="1:21">
      <c r="A27" s="199"/>
      <c r="B27" s="37" t="s">
        <v>11</v>
      </c>
      <c r="C27" s="75">
        <v>40473</v>
      </c>
      <c r="D27" s="76"/>
      <c r="E27" s="72"/>
      <c r="F27" s="72"/>
      <c r="G27" s="72"/>
      <c r="H27" s="72"/>
      <c r="I27" s="180"/>
      <c r="J27" s="22"/>
      <c r="K27" s="25" t="e">
        <f t="shared" si="0"/>
        <v>#DIV/0!</v>
      </c>
      <c r="L27" s="174"/>
      <c r="M27" s="174"/>
      <c r="N27" s="185" t="e">
        <f t="shared" si="1"/>
        <v>#DIV/0!</v>
      </c>
      <c r="O27" s="174"/>
      <c r="P27" s="174"/>
      <c r="Q27" s="174"/>
      <c r="R27" s="187"/>
      <c r="S27" s="15"/>
      <c r="T27" s="37"/>
      <c r="U27" s="13"/>
    </row>
    <row r="28" spans="1:21">
      <c r="A28" s="199"/>
      <c r="B28" s="19" t="s">
        <v>12</v>
      </c>
      <c r="C28" s="77">
        <v>40474</v>
      </c>
      <c r="D28" s="76"/>
      <c r="E28" s="73"/>
      <c r="F28" s="73"/>
      <c r="G28" s="73"/>
      <c r="H28" s="73"/>
      <c r="I28" s="181"/>
      <c r="J28" s="28"/>
      <c r="K28" s="26" t="e">
        <f t="shared" si="0"/>
        <v>#DIV/0!</v>
      </c>
      <c r="L28" s="175"/>
      <c r="M28" s="175"/>
      <c r="N28" s="184" t="e">
        <f t="shared" si="1"/>
        <v>#DIV/0!</v>
      </c>
      <c r="O28" s="175"/>
      <c r="P28" s="175"/>
      <c r="Q28" s="175"/>
      <c r="R28" s="184"/>
      <c r="S28" s="20"/>
      <c r="T28" s="19"/>
      <c r="U28" s="14"/>
    </row>
    <row r="29" spans="1:21">
      <c r="A29" s="199"/>
      <c r="B29" s="19" t="s">
        <v>13</v>
      </c>
      <c r="C29" s="77">
        <v>40475</v>
      </c>
      <c r="D29" s="76"/>
      <c r="E29" s="73"/>
      <c r="F29" s="73"/>
      <c r="G29" s="73"/>
      <c r="H29" s="73"/>
      <c r="I29" s="181"/>
      <c r="J29" s="28"/>
      <c r="K29" s="26" t="e">
        <f t="shared" si="0"/>
        <v>#DIV/0!</v>
      </c>
      <c r="L29" s="175"/>
      <c r="M29" s="175"/>
      <c r="N29" s="184" t="e">
        <f t="shared" si="1"/>
        <v>#DIV/0!</v>
      </c>
      <c r="O29" s="175"/>
      <c r="P29" s="175"/>
      <c r="Q29" s="175"/>
      <c r="R29" s="184"/>
      <c r="S29" s="20"/>
      <c r="T29" s="19"/>
      <c r="U29" s="14"/>
    </row>
    <row r="30" spans="1:21">
      <c r="A30" s="199" t="s">
        <v>24</v>
      </c>
      <c r="B30" s="37" t="s">
        <v>14</v>
      </c>
      <c r="C30" s="75">
        <v>40476</v>
      </c>
      <c r="D30" s="76"/>
      <c r="E30" s="72"/>
      <c r="F30" s="72"/>
      <c r="G30" s="72"/>
      <c r="H30" s="72"/>
      <c r="I30" s="180"/>
      <c r="J30" s="22"/>
      <c r="K30" s="25" t="e">
        <f t="shared" si="0"/>
        <v>#DIV/0!</v>
      </c>
      <c r="L30" s="174"/>
      <c r="M30" s="174"/>
      <c r="N30" s="185" t="e">
        <f t="shared" si="1"/>
        <v>#DIV/0!</v>
      </c>
      <c r="O30" s="174"/>
      <c r="P30" s="174"/>
      <c r="Q30" s="174"/>
      <c r="R30" s="187"/>
      <c r="S30" s="15"/>
      <c r="T30" s="37"/>
      <c r="U30" s="13"/>
    </row>
    <row r="31" spans="1:21">
      <c r="A31" s="199"/>
      <c r="B31" s="37" t="s">
        <v>15</v>
      </c>
      <c r="C31" s="75">
        <v>40477</v>
      </c>
      <c r="D31" s="76"/>
      <c r="E31" s="72"/>
      <c r="F31" s="72"/>
      <c r="G31" s="72"/>
      <c r="H31" s="72"/>
      <c r="I31" s="180"/>
      <c r="J31" s="22"/>
      <c r="K31" s="25" t="e">
        <f t="shared" si="0"/>
        <v>#DIV/0!</v>
      </c>
      <c r="L31" s="174"/>
      <c r="M31" s="174"/>
      <c r="N31" s="185" t="e">
        <f t="shared" si="1"/>
        <v>#DIV/0!</v>
      </c>
      <c r="O31" s="174"/>
      <c r="P31" s="174"/>
      <c r="Q31" s="174"/>
      <c r="R31" s="187"/>
      <c r="S31" s="15"/>
      <c r="T31" s="37"/>
      <c r="U31" s="13"/>
    </row>
    <row r="32" spans="1:21">
      <c r="A32" s="199"/>
      <c r="B32" s="37" t="s">
        <v>16</v>
      </c>
      <c r="C32" s="75">
        <v>40478</v>
      </c>
      <c r="D32" s="76"/>
      <c r="E32" s="72"/>
      <c r="F32" s="72"/>
      <c r="G32" s="72"/>
      <c r="H32" s="72"/>
      <c r="I32" s="180"/>
      <c r="J32" s="22"/>
      <c r="K32" s="25" t="e">
        <f t="shared" si="0"/>
        <v>#DIV/0!</v>
      </c>
      <c r="L32" s="174"/>
      <c r="M32" s="174"/>
      <c r="N32" s="185" t="e">
        <f t="shared" si="1"/>
        <v>#DIV/0!</v>
      </c>
      <c r="O32" s="174"/>
      <c r="P32" s="174"/>
      <c r="Q32" s="174"/>
      <c r="R32" s="187"/>
      <c r="S32" s="15"/>
      <c r="T32" s="37"/>
      <c r="U32" s="13"/>
    </row>
    <row r="33" spans="1:21">
      <c r="A33" s="199"/>
      <c r="B33" s="37" t="s">
        <v>17</v>
      </c>
      <c r="C33" s="75">
        <v>40479</v>
      </c>
      <c r="D33" s="76"/>
      <c r="E33" s="72"/>
      <c r="F33" s="72"/>
      <c r="G33" s="72"/>
      <c r="H33" s="72"/>
      <c r="I33" s="180"/>
      <c r="J33" s="22"/>
      <c r="K33" s="25" t="e">
        <f t="shared" si="0"/>
        <v>#DIV/0!</v>
      </c>
      <c r="L33" s="174"/>
      <c r="M33" s="174"/>
      <c r="N33" s="185" t="e">
        <f t="shared" si="1"/>
        <v>#DIV/0!</v>
      </c>
      <c r="O33" s="174"/>
      <c r="P33" s="174"/>
      <c r="Q33" s="174"/>
      <c r="R33" s="187"/>
      <c r="S33" s="15"/>
      <c r="T33" s="37"/>
      <c r="U33" s="13"/>
    </row>
    <row r="34" spans="1:21">
      <c r="A34" s="199"/>
      <c r="B34" s="37" t="s">
        <v>11</v>
      </c>
      <c r="C34" s="75">
        <v>40480</v>
      </c>
      <c r="D34" s="76"/>
      <c r="E34" s="72"/>
      <c r="F34" s="72"/>
      <c r="G34" s="72"/>
      <c r="H34" s="72"/>
      <c r="I34" s="180"/>
      <c r="J34" s="22"/>
      <c r="K34" s="25" t="e">
        <f t="shared" si="0"/>
        <v>#DIV/0!</v>
      </c>
      <c r="L34" s="174"/>
      <c r="M34" s="174"/>
      <c r="N34" s="185" t="e">
        <f t="shared" si="1"/>
        <v>#DIV/0!</v>
      </c>
      <c r="O34" s="174"/>
      <c r="P34" s="174"/>
      <c r="Q34" s="174"/>
      <c r="R34" s="187"/>
      <c r="S34" s="15"/>
      <c r="T34" s="37"/>
      <c r="U34" s="13"/>
    </row>
    <row r="35" spans="1:21">
      <c r="A35" s="199"/>
      <c r="B35" s="19" t="s">
        <v>12</v>
      </c>
      <c r="C35" s="77">
        <v>40481</v>
      </c>
      <c r="D35" s="76"/>
      <c r="E35" s="73"/>
      <c r="F35" s="73"/>
      <c r="G35" s="73"/>
      <c r="H35" s="73"/>
      <c r="I35" s="181"/>
      <c r="J35" s="28"/>
      <c r="K35" s="26" t="e">
        <f t="shared" si="0"/>
        <v>#DIV/0!</v>
      </c>
      <c r="L35" s="175"/>
      <c r="M35" s="175"/>
      <c r="N35" s="184" t="e">
        <f t="shared" si="1"/>
        <v>#DIV/0!</v>
      </c>
      <c r="O35" s="175"/>
      <c r="P35" s="175"/>
      <c r="Q35" s="175"/>
      <c r="R35" s="184"/>
      <c r="S35" s="20"/>
      <c r="T35" s="19"/>
      <c r="U35" s="14"/>
    </row>
    <row r="36" spans="1:21">
      <c r="A36" s="199"/>
      <c r="B36" s="19" t="s">
        <v>13</v>
      </c>
      <c r="C36" s="77">
        <v>40482</v>
      </c>
      <c r="D36" s="76"/>
      <c r="E36" s="73"/>
      <c r="F36" s="73"/>
      <c r="G36" s="73"/>
      <c r="H36" s="73"/>
      <c r="I36" s="181"/>
      <c r="J36" s="28"/>
      <c r="K36" s="26" t="e">
        <f t="shared" si="0"/>
        <v>#DIV/0!</v>
      </c>
      <c r="L36" s="175"/>
      <c r="M36" s="175"/>
      <c r="N36" s="184" t="e">
        <f t="shared" si="1"/>
        <v>#DIV/0!</v>
      </c>
      <c r="O36" s="175"/>
      <c r="P36" s="175"/>
      <c r="Q36" s="175"/>
      <c r="R36" s="184"/>
      <c r="S36" s="20"/>
      <c r="T36" s="19"/>
      <c r="U36" s="14"/>
    </row>
    <row r="37" spans="1:21">
      <c r="A37" s="199" t="s">
        <v>25</v>
      </c>
      <c r="B37" s="37" t="s">
        <v>14</v>
      </c>
      <c r="C37" s="75">
        <v>40483</v>
      </c>
      <c r="D37" s="76"/>
      <c r="E37" s="72"/>
      <c r="F37" s="72"/>
      <c r="G37" s="72"/>
      <c r="H37" s="72"/>
      <c r="I37" s="180"/>
      <c r="J37" s="22"/>
      <c r="K37" s="25" t="e">
        <f t="shared" si="0"/>
        <v>#DIV/0!</v>
      </c>
      <c r="L37" s="174"/>
      <c r="M37" s="174"/>
      <c r="N37" s="185" t="e">
        <f t="shared" si="1"/>
        <v>#DIV/0!</v>
      </c>
      <c r="O37" s="174"/>
      <c r="P37" s="174"/>
      <c r="Q37" s="174"/>
      <c r="R37" s="187"/>
      <c r="S37" s="15"/>
      <c r="T37" s="37"/>
      <c r="U37" s="13"/>
    </row>
    <row r="38" spans="1:21">
      <c r="A38" s="199"/>
      <c r="B38" s="37" t="s">
        <v>15</v>
      </c>
      <c r="C38" s="75">
        <v>40484</v>
      </c>
      <c r="D38" s="76"/>
      <c r="E38" s="72"/>
      <c r="F38" s="72"/>
      <c r="G38" s="72"/>
      <c r="H38" s="72"/>
      <c r="I38" s="180"/>
      <c r="J38" s="22"/>
      <c r="K38" s="25" t="e">
        <f t="shared" si="0"/>
        <v>#DIV/0!</v>
      </c>
      <c r="L38" s="174"/>
      <c r="M38" s="174"/>
      <c r="N38" s="185" t="e">
        <f t="shared" si="1"/>
        <v>#DIV/0!</v>
      </c>
      <c r="O38" s="174"/>
      <c r="P38" s="174"/>
      <c r="Q38" s="174"/>
      <c r="R38" s="187"/>
      <c r="S38" s="15"/>
      <c r="T38" s="37"/>
      <c r="U38" s="13"/>
    </row>
    <row r="39" spans="1:21">
      <c r="A39" s="199"/>
      <c r="B39" s="37" t="s">
        <v>16</v>
      </c>
      <c r="C39" s="75">
        <v>40485</v>
      </c>
      <c r="D39" s="76"/>
      <c r="E39" s="72"/>
      <c r="F39" s="72"/>
      <c r="G39" s="72"/>
      <c r="H39" s="72"/>
      <c r="I39" s="180"/>
      <c r="J39" s="22"/>
      <c r="K39" s="25" t="e">
        <f t="shared" si="0"/>
        <v>#DIV/0!</v>
      </c>
      <c r="L39" s="174"/>
      <c r="M39" s="174"/>
      <c r="N39" s="185" t="e">
        <f t="shared" si="1"/>
        <v>#DIV/0!</v>
      </c>
      <c r="O39" s="174"/>
      <c r="P39" s="174"/>
      <c r="Q39" s="174"/>
      <c r="R39" s="187"/>
      <c r="S39" s="15"/>
      <c r="T39" s="37"/>
      <c r="U39" s="13"/>
    </row>
    <row r="40" spans="1:21">
      <c r="A40" s="199"/>
      <c r="B40" s="37" t="s">
        <v>17</v>
      </c>
      <c r="C40" s="75">
        <v>40486</v>
      </c>
      <c r="D40" s="76"/>
      <c r="E40" s="72"/>
      <c r="F40" s="72"/>
      <c r="G40" s="72"/>
      <c r="H40" s="72"/>
      <c r="I40" s="180"/>
      <c r="J40" s="22"/>
      <c r="K40" s="25" t="e">
        <f t="shared" si="0"/>
        <v>#DIV/0!</v>
      </c>
      <c r="L40" s="174"/>
      <c r="M40" s="174"/>
      <c r="N40" s="185" t="e">
        <f t="shared" si="1"/>
        <v>#DIV/0!</v>
      </c>
      <c r="O40" s="174"/>
      <c r="P40" s="174"/>
      <c r="Q40" s="174"/>
      <c r="R40" s="187"/>
      <c r="S40" s="15"/>
      <c r="T40" s="37"/>
      <c r="U40" s="13"/>
    </row>
    <row r="41" spans="1:21">
      <c r="A41" s="199"/>
      <c r="B41" s="37" t="s">
        <v>11</v>
      </c>
      <c r="C41" s="75">
        <v>40487</v>
      </c>
      <c r="D41" s="76"/>
      <c r="E41" s="72"/>
      <c r="F41" s="72"/>
      <c r="G41" s="72"/>
      <c r="H41" s="72"/>
      <c r="I41" s="180"/>
      <c r="J41" s="22"/>
      <c r="K41" s="25" t="e">
        <f t="shared" si="0"/>
        <v>#DIV/0!</v>
      </c>
      <c r="L41" s="174"/>
      <c r="M41" s="174"/>
      <c r="N41" s="185" t="e">
        <f t="shared" si="1"/>
        <v>#DIV/0!</v>
      </c>
      <c r="O41" s="174"/>
      <c r="P41" s="174"/>
      <c r="Q41" s="174"/>
      <c r="R41" s="187"/>
      <c r="S41" s="15"/>
      <c r="T41" s="37"/>
      <c r="U41" s="13"/>
    </row>
    <row r="42" spans="1:21">
      <c r="A42" s="199"/>
      <c r="B42" s="19" t="s">
        <v>12</v>
      </c>
      <c r="C42" s="77">
        <v>40488</v>
      </c>
      <c r="D42" s="76"/>
      <c r="E42" s="73"/>
      <c r="F42" s="73"/>
      <c r="G42" s="73"/>
      <c r="H42" s="73"/>
      <c r="I42" s="181"/>
      <c r="J42" s="28"/>
      <c r="K42" s="26" t="e">
        <f t="shared" si="0"/>
        <v>#DIV/0!</v>
      </c>
      <c r="L42" s="175"/>
      <c r="M42" s="175"/>
      <c r="N42" s="184" t="e">
        <f t="shared" si="1"/>
        <v>#DIV/0!</v>
      </c>
      <c r="O42" s="175"/>
      <c r="P42" s="175"/>
      <c r="Q42" s="175"/>
      <c r="R42" s="184"/>
      <c r="S42" s="20"/>
      <c r="T42" s="19"/>
      <c r="U42" s="14"/>
    </row>
    <row r="43" spans="1:21">
      <c r="A43" s="199"/>
      <c r="B43" s="19" t="s">
        <v>13</v>
      </c>
      <c r="C43" s="77">
        <v>40489</v>
      </c>
      <c r="D43" s="76"/>
      <c r="E43" s="73"/>
      <c r="F43" s="73"/>
      <c r="G43" s="73"/>
      <c r="H43" s="73"/>
      <c r="I43" s="181"/>
      <c r="J43" s="28"/>
      <c r="K43" s="26" t="e">
        <f t="shared" si="0"/>
        <v>#DIV/0!</v>
      </c>
      <c r="L43" s="175"/>
      <c r="M43" s="175"/>
      <c r="N43" s="184" t="e">
        <f t="shared" si="1"/>
        <v>#DIV/0!</v>
      </c>
      <c r="O43" s="175"/>
      <c r="P43" s="175"/>
      <c r="Q43" s="175"/>
      <c r="R43" s="184"/>
      <c r="S43" s="20"/>
      <c r="T43" s="19"/>
      <c r="U43" s="14"/>
    </row>
    <row r="44" spans="1:21">
      <c r="A44" s="199" t="s">
        <v>26</v>
      </c>
      <c r="B44" s="37" t="s">
        <v>14</v>
      </c>
      <c r="C44" s="75">
        <v>40490</v>
      </c>
      <c r="D44" s="76"/>
      <c r="E44" s="72"/>
      <c r="F44" s="72"/>
      <c r="G44" s="72"/>
      <c r="H44" s="72"/>
      <c r="I44" s="180"/>
      <c r="J44" s="22"/>
      <c r="K44" s="25" t="e">
        <f t="shared" si="0"/>
        <v>#DIV/0!</v>
      </c>
      <c r="L44" s="174"/>
      <c r="M44" s="174"/>
      <c r="N44" s="185" t="e">
        <f t="shared" si="1"/>
        <v>#DIV/0!</v>
      </c>
      <c r="O44" s="174"/>
      <c r="P44" s="174"/>
      <c r="Q44" s="174"/>
      <c r="R44" s="187"/>
      <c r="S44" s="15"/>
      <c r="T44" s="37"/>
      <c r="U44" s="13"/>
    </row>
    <row r="45" spans="1:21">
      <c r="A45" s="199"/>
      <c r="B45" s="37" t="s">
        <v>15</v>
      </c>
      <c r="C45" s="75">
        <v>40491</v>
      </c>
      <c r="D45" s="76"/>
      <c r="E45" s="72"/>
      <c r="F45" s="72"/>
      <c r="G45" s="72"/>
      <c r="H45" s="72"/>
      <c r="I45" s="180"/>
      <c r="J45" s="22"/>
      <c r="K45" s="25" t="e">
        <f t="shared" si="0"/>
        <v>#DIV/0!</v>
      </c>
      <c r="L45" s="174"/>
      <c r="M45" s="174"/>
      <c r="N45" s="185" t="e">
        <f t="shared" si="1"/>
        <v>#DIV/0!</v>
      </c>
      <c r="O45" s="174"/>
      <c r="P45" s="174"/>
      <c r="Q45" s="174"/>
      <c r="R45" s="187"/>
      <c r="S45" s="15"/>
      <c r="T45" s="37"/>
      <c r="U45" s="13"/>
    </row>
    <row r="46" spans="1:21">
      <c r="A46" s="199"/>
      <c r="B46" s="37" t="s">
        <v>16</v>
      </c>
      <c r="C46" s="75">
        <v>40492</v>
      </c>
      <c r="D46" s="76"/>
      <c r="E46" s="72"/>
      <c r="F46" s="72"/>
      <c r="G46" s="72"/>
      <c r="H46" s="72"/>
      <c r="I46" s="180"/>
      <c r="J46" s="22"/>
      <c r="K46" s="25" t="e">
        <f t="shared" si="0"/>
        <v>#DIV/0!</v>
      </c>
      <c r="L46" s="174"/>
      <c r="M46" s="174"/>
      <c r="N46" s="185" t="e">
        <f t="shared" si="1"/>
        <v>#DIV/0!</v>
      </c>
      <c r="O46" s="174"/>
      <c r="P46" s="174"/>
      <c r="Q46" s="174"/>
      <c r="R46" s="187"/>
      <c r="S46" s="15"/>
      <c r="T46" s="37"/>
      <c r="U46" s="13"/>
    </row>
    <row r="47" spans="1:21">
      <c r="A47" s="199"/>
      <c r="B47" s="37" t="s">
        <v>17</v>
      </c>
      <c r="C47" s="75">
        <v>40493</v>
      </c>
      <c r="D47" s="76"/>
      <c r="E47" s="72"/>
      <c r="F47" s="72"/>
      <c r="G47" s="72"/>
      <c r="H47" s="72"/>
      <c r="I47" s="180"/>
      <c r="J47" s="22"/>
      <c r="K47" s="25" t="e">
        <f t="shared" si="0"/>
        <v>#DIV/0!</v>
      </c>
      <c r="L47" s="174"/>
      <c r="M47" s="174"/>
      <c r="N47" s="185" t="e">
        <f t="shared" si="1"/>
        <v>#DIV/0!</v>
      </c>
      <c r="O47" s="174"/>
      <c r="P47" s="174"/>
      <c r="Q47" s="174"/>
      <c r="R47" s="187"/>
      <c r="S47" s="15"/>
      <c r="T47" s="37"/>
      <c r="U47" s="13"/>
    </row>
    <row r="48" spans="1:21">
      <c r="A48" s="199"/>
      <c r="B48" s="37" t="s">
        <v>11</v>
      </c>
      <c r="C48" s="75">
        <v>40494</v>
      </c>
      <c r="D48" s="76"/>
      <c r="E48" s="72"/>
      <c r="F48" s="72"/>
      <c r="G48" s="72"/>
      <c r="H48" s="72"/>
      <c r="I48" s="180"/>
      <c r="J48" s="22"/>
      <c r="K48" s="25" t="e">
        <f t="shared" si="0"/>
        <v>#DIV/0!</v>
      </c>
      <c r="L48" s="174"/>
      <c r="M48" s="174"/>
      <c r="N48" s="185" t="e">
        <f t="shared" si="1"/>
        <v>#DIV/0!</v>
      </c>
      <c r="O48" s="174"/>
      <c r="P48" s="174"/>
      <c r="Q48" s="174"/>
      <c r="R48" s="187"/>
      <c r="S48" s="15"/>
      <c r="T48" s="37"/>
      <c r="U48" s="13"/>
    </row>
    <row r="49" spans="1:21">
      <c r="A49" s="199"/>
      <c r="B49" s="19" t="s">
        <v>12</v>
      </c>
      <c r="C49" s="77">
        <v>40495</v>
      </c>
      <c r="D49" s="76"/>
      <c r="E49" s="73"/>
      <c r="F49" s="73"/>
      <c r="G49" s="73"/>
      <c r="H49" s="73"/>
      <c r="I49" s="181"/>
      <c r="J49" s="28"/>
      <c r="K49" s="26" t="e">
        <f t="shared" si="0"/>
        <v>#DIV/0!</v>
      </c>
      <c r="L49" s="175"/>
      <c r="M49" s="175"/>
      <c r="N49" s="184" t="e">
        <f t="shared" si="1"/>
        <v>#DIV/0!</v>
      </c>
      <c r="O49" s="175"/>
      <c r="P49" s="175"/>
      <c r="Q49" s="175"/>
      <c r="R49" s="184"/>
      <c r="S49" s="20"/>
      <c r="T49" s="19"/>
      <c r="U49" s="14"/>
    </row>
    <row r="50" spans="1:21">
      <c r="A50" s="199"/>
      <c r="B50" s="19" t="s">
        <v>13</v>
      </c>
      <c r="C50" s="77">
        <v>40496</v>
      </c>
      <c r="D50" s="76"/>
      <c r="E50" s="73"/>
      <c r="F50" s="73"/>
      <c r="G50" s="73"/>
      <c r="H50" s="73"/>
      <c r="I50" s="181"/>
      <c r="J50" s="28"/>
      <c r="K50" s="26" t="e">
        <f t="shared" si="0"/>
        <v>#DIV/0!</v>
      </c>
      <c r="L50" s="175"/>
      <c r="M50" s="175"/>
      <c r="N50" s="184" t="e">
        <f t="shared" si="1"/>
        <v>#DIV/0!</v>
      </c>
      <c r="O50" s="175"/>
      <c r="P50" s="175"/>
      <c r="Q50" s="175"/>
      <c r="R50" s="184"/>
      <c r="S50" s="20"/>
      <c r="T50" s="19"/>
      <c r="U50" s="14"/>
    </row>
    <row r="51" spans="1:21">
      <c r="A51" s="199" t="s">
        <v>27</v>
      </c>
      <c r="B51" s="37" t="s">
        <v>14</v>
      </c>
      <c r="C51" s="75">
        <v>40497</v>
      </c>
      <c r="D51" s="76"/>
      <c r="E51" s="72"/>
      <c r="F51" s="72"/>
      <c r="G51" s="72"/>
      <c r="H51" s="72"/>
      <c r="I51" s="180"/>
      <c r="J51" s="22"/>
      <c r="K51" s="25" t="e">
        <f t="shared" si="0"/>
        <v>#DIV/0!</v>
      </c>
      <c r="L51" s="174"/>
      <c r="M51" s="174"/>
      <c r="N51" s="185" t="e">
        <f t="shared" si="1"/>
        <v>#DIV/0!</v>
      </c>
      <c r="O51" s="174"/>
      <c r="P51" s="174"/>
      <c r="Q51" s="174"/>
      <c r="R51" s="187"/>
      <c r="S51" s="15"/>
      <c r="T51" s="37"/>
      <c r="U51" s="13"/>
    </row>
    <row r="52" spans="1:21">
      <c r="A52" s="199"/>
      <c r="B52" s="37" t="s">
        <v>15</v>
      </c>
      <c r="C52" s="75">
        <v>40498</v>
      </c>
      <c r="D52" s="76"/>
      <c r="E52" s="72"/>
      <c r="F52" s="72"/>
      <c r="G52" s="72"/>
      <c r="H52" s="72"/>
      <c r="I52" s="180"/>
      <c r="J52" s="22"/>
      <c r="K52" s="25" t="e">
        <f t="shared" si="0"/>
        <v>#DIV/0!</v>
      </c>
      <c r="L52" s="174"/>
      <c r="M52" s="174"/>
      <c r="N52" s="185" t="e">
        <f t="shared" si="1"/>
        <v>#DIV/0!</v>
      </c>
      <c r="O52" s="174"/>
      <c r="P52" s="174"/>
      <c r="Q52" s="174"/>
      <c r="R52" s="187"/>
      <c r="S52" s="15"/>
      <c r="T52" s="37"/>
      <c r="U52" s="13"/>
    </row>
    <row r="53" spans="1:21">
      <c r="A53" s="199"/>
      <c r="B53" s="37" t="s">
        <v>16</v>
      </c>
      <c r="C53" s="75">
        <v>40499</v>
      </c>
      <c r="D53" s="76"/>
      <c r="E53" s="72"/>
      <c r="F53" s="72"/>
      <c r="G53" s="72"/>
      <c r="H53" s="72"/>
      <c r="I53" s="180"/>
      <c r="J53" s="22"/>
      <c r="K53" s="25" t="e">
        <f t="shared" si="0"/>
        <v>#DIV/0!</v>
      </c>
      <c r="L53" s="174"/>
      <c r="M53" s="174"/>
      <c r="N53" s="185" t="e">
        <f t="shared" si="1"/>
        <v>#DIV/0!</v>
      </c>
      <c r="O53" s="174"/>
      <c r="P53" s="174"/>
      <c r="Q53" s="174"/>
      <c r="R53" s="187"/>
      <c r="S53" s="15"/>
      <c r="T53" s="37"/>
      <c r="U53" s="13"/>
    </row>
    <row r="54" spans="1:21">
      <c r="A54" s="199"/>
      <c r="B54" s="37" t="s">
        <v>17</v>
      </c>
      <c r="C54" s="75">
        <v>40500</v>
      </c>
      <c r="D54" s="76"/>
      <c r="E54" s="72"/>
      <c r="F54" s="72"/>
      <c r="G54" s="72"/>
      <c r="H54" s="72"/>
      <c r="I54" s="180"/>
      <c r="J54" s="22"/>
      <c r="K54" s="25" t="e">
        <f t="shared" si="0"/>
        <v>#DIV/0!</v>
      </c>
      <c r="L54" s="174"/>
      <c r="M54" s="174"/>
      <c r="N54" s="185" t="e">
        <f t="shared" si="1"/>
        <v>#DIV/0!</v>
      </c>
      <c r="O54" s="174"/>
      <c r="P54" s="174"/>
      <c r="Q54" s="174"/>
      <c r="R54" s="187"/>
      <c r="S54" s="15"/>
      <c r="T54" s="37"/>
      <c r="U54" s="13"/>
    </row>
    <row r="55" spans="1:21">
      <c r="A55" s="199"/>
      <c r="B55" s="37" t="s">
        <v>11</v>
      </c>
      <c r="C55" s="75">
        <v>40501</v>
      </c>
      <c r="D55" s="76"/>
      <c r="E55" s="72"/>
      <c r="F55" s="72"/>
      <c r="G55" s="72"/>
      <c r="H55" s="72"/>
      <c r="I55" s="180"/>
      <c r="J55" s="22"/>
      <c r="K55" s="25" t="e">
        <f t="shared" si="0"/>
        <v>#DIV/0!</v>
      </c>
      <c r="L55" s="174"/>
      <c r="M55" s="174"/>
      <c r="N55" s="185" t="e">
        <f t="shared" si="1"/>
        <v>#DIV/0!</v>
      </c>
      <c r="O55" s="174"/>
      <c r="P55" s="174"/>
      <c r="Q55" s="174"/>
      <c r="R55" s="187"/>
      <c r="S55" s="15"/>
      <c r="T55" s="37"/>
      <c r="U55" s="13"/>
    </row>
    <row r="56" spans="1:21">
      <c r="A56" s="199"/>
      <c r="B56" s="19" t="s">
        <v>12</v>
      </c>
      <c r="C56" s="77">
        <v>40502</v>
      </c>
      <c r="D56" s="76"/>
      <c r="E56" s="73"/>
      <c r="F56" s="73"/>
      <c r="G56" s="73"/>
      <c r="H56" s="73"/>
      <c r="I56" s="181"/>
      <c r="J56" s="28"/>
      <c r="K56" s="26" t="e">
        <f t="shared" si="0"/>
        <v>#DIV/0!</v>
      </c>
      <c r="L56" s="175"/>
      <c r="M56" s="175"/>
      <c r="N56" s="184" t="e">
        <f t="shared" si="1"/>
        <v>#DIV/0!</v>
      </c>
      <c r="O56" s="175"/>
      <c r="P56" s="175"/>
      <c r="Q56" s="175"/>
      <c r="R56" s="184"/>
      <c r="S56" s="20"/>
      <c r="T56" s="19"/>
      <c r="U56" s="14"/>
    </row>
    <row r="57" spans="1:21">
      <c r="A57" s="199"/>
      <c r="B57" s="19" t="s">
        <v>13</v>
      </c>
      <c r="C57" s="77">
        <v>40503</v>
      </c>
      <c r="D57" s="76"/>
      <c r="E57" s="73"/>
      <c r="F57" s="73"/>
      <c r="G57" s="73"/>
      <c r="H57" s="73"/>
      <c r="I57" s="181"/>
      <c r="J57" s="28"/>
      <c r="K57" s="26" t="e">
        <f t="shared" si="0"/>
        <v>#DIV/0!</v>
      </c>
      <c r="L57" s="175"/>
      <c r="M57" s="175"/>
      <c r="N57" s="184" t="e">
        <f t="shared" si="1"/>
        <v>#DIV/0!</v>
      </c>
      <c r="O57" s="175"/>
      <c r="P57" s="175"/>
      <c r="Q57" s="175"/>
      <c r="R57" s="184"/>
      <c r="S57" s="20"/>
      <c r="T57" s="19"/>
      <c r="U57" s="14"/>
    </row>
    <row r="58" spans="1:21">
      <c r="A58" s="199" t="s">
        <v>28</v>
      </c>
      <c r="B58" s="37" t="s">
        <v>14</v>
      </c>
      <c r="C58" s="75">
        <v>40504</v>
      </c>
      <c r="D58" s="76"/>
      <c r="E58" s="72"/>
      <c r="F58" s="72"/>
      <c r="G58" s="72"/>
      <c r="H58" s="72"/>
      <c r="I58" s="180"/>
      <c r="J58" s="22"/>
      <c r="K58" s="25" t="e">
        <f t="shared" si="0"/>
        <v>#DIV/0!</v>
      </c>
      <c r="L58" s="174"/>
      <c r="M58" s="174"/>
      <c r="N58" s="185" t="e">
        <f t="shared" si="1"/>
        <v>#DIV/0!</v>
      </c>
      <c r="O58" s="174"/>
      <c r="P58" s="174"/>
      <c r="Q58" s="174"/>
      <c r="R58" s="187"/>
      <c r="S58" s="15"/>
      <c r="T58" s="37"/>
      <c r="U58" s="13"/>
    </row>
    <row r="59" spans="1:21">
      <c r="A59" s="199"/>
      <c r="B59" s="37" t="s">
        <v>15</v>
      </c>
      <c r="C59" s="75">
        <v>40505</v>
      </c>
      <c r="D59" s="76"/>
      <c r="E59" s="72"/>
      <c r="F59" s="72"/>
      <c r="G59" s="72"/>
      <c r="H59" s="72"/>
      <c r="I59" s="180"/>
      <c r="J59" s="22"/>
      <c r="K59" s="25" t="e">
        <f t="shared" si="0"/>
        <v>#DIV/0!</v>
      </c>
      <c r="L59" s="174"/>
      <c r="M59" s="174"/>
      <c r="N59" s="185" t="e">
        <f t="shared" si="1"/>
        <v>#DIV/0!</v>
      </c>
      <c r="O59" s="174"/>
      <c r="P59" s="174"/>
      <c r="Q59" s="174"/>
      <c r="R59" s="187"/>
      <c r="S59" s="15"/>
      <c r="T59" s="37"/>
      <c r="U59" s="13"/>
    </row>
    <row r="60" spans="1:21">
      <c r="A60" s="199"/>
      <c r="B60" s="37" t="s">
        <v>16</v>
      </c>
      <c r="C60" s="75">
        <v>40506</v>
      </c>
      <c r="D60" s="76"/>
      <c r="E60" s="72"/>
      <c r="F60" s="72"/>
      <c r="G60" s="72"/>
      <c r="H60" s="72"/>
      <c r="I60" s="180"/>
      <c r="J60" s="22"/>
      <c r="K60" s="25" t="e">
        <f t="shared" si="0"/>
        <v>#DIV/0!</v>
      </c>
      <c r="L60" s="174"/>
      <c r="M60" s="174"/>
      <c r="N60" s="185" t="e">
        <f t="shared" si="1"/>
        <v>#DIV/0!</v>
      </c>
      <c r="O60" s="174"/>
      <c r="P60" s="174"/>
      <c r="Q60" s="174"/>
      <c r="R60" s="187"/>
      <c r="S60" s="15"/>
      <c r="T60" s="37"/>
      <c r="U60" s="13"/>
    </row>
    <row r="61" spans="1:21">
      <c r="A61" s="199"/>
      <c r="B61" s="37" t="s">
        <v>17</v>
      </c>
      <c r="C61" s="75">
        <v>40507</v>
      </c>
      <c r="D61" s="76"/>
      <c r="E61" s="72"/>
      <c r="F61" s="72"/>
      <c r="G61" s="72"/>
      <c r="H61" s="72"/>
      <c r="I61" s="180"/>
      <c r="J61" s="22"/>
      <c r="K61" s="25" t="e">
        <f t="shared" si="0"/>
        <v>#DIV/0!</v>
      </c>
      <c r="L61" s="174"/>
      <c r="M61" s="174"/>
      <c r="N61" s="185" t="e">
        <f t="shared" si="1"/>
        <v>#DIV/0!</v>
      </c>
      <c r="O61" s="174"/>
      <c r="P61" s="174"/>
      <c r="Q61" s="174"/>
      <c r="R61" s="187"/>
      <c r="S61" s="15"/>
      <c r="T61" s="37"/>
      <c r="U61" s="13"/>
    </row>
    <row r="62" spans="1:21">
      <c r="A62" s="199"/>
      <c r="B62" s="37" t="s">
        <v>11</v>
      </c>
      <c r="C62" s="75">
        <v>40508</v>
      </c>
      <c r="D62" s="76"/>
      <c r="E62" s="72"/>
      <c r="F62" s="72"/>
      <c r="G62" s="72"/>
      <c r="H62" s="72"/>
      <c r="I62" s="180"/>
      <c r="J62" s="22"/>
      <c r="K62" s="25" t="e">
        <f t="shared" si="0"/>
        <v>#DIV/0!</v>
      </c>
      <c r="L62" s="174"/>
      <c r="M62" s="174"/>
      <c r="N62" s="185" t="e">
        <f t="shared" si="1"/>
        <v>#DIV/0!</v>
      </c>
      <c r="O62" s="174"/>
      <c r="P62" s="174"/>
      <c r="Q62" s="174"/>
      <c r="R62" s="187"/>
      <c r="S62" s="15"/>
      <c r="T62" s="37"/>
      <c r="U62" s="13"/>
    </row>
    <row r="63" spans="1:21">
      <c r="A63" s="199"/>
      <c r="B63" s="19" t="s">
        <v>12</v>
      </c>
      <c r="C63" s="77">
        <v>40509</v>
      </c>
      <c r="D63" s="76"/>
      <c r="E63" s="73"/>
      <c r="F63" s="73"/>
      <c r="G63" s="73"/>
      <c r="H63" s="73"/>
      <c r="I63" s="181"/>
      <c r="J63" s="28"/>
      <c r="K63" s="26" t="e">
        <f t="shared" si="0"/>
        <v>#DIV/0!</v>
      </c>
      <c r="L63" s="175"/>
      <c r="M63" s="175"/>
      <c r="N63" s="184" t="e">
        <f t="shared" si="1"/>
        <v>#DIV/0!</v>
      </c>
      <c r="O63" s="175"/>
      <c r="P63" s="175"/>
      <c r="Q63" s="175"/>
      <c r="R63" s="184"/>
      <c r="S63" s="20"/>
      <c r="T63" s="19"/>
      <c r="U63" s="14"/>
    </row>
    <row r="64" spans="1:21">
      <c r="A64" s="199"/>
      <c r="B64" s="19" t="s">
        <v>13</v>
      </c>
      <c r="C64" s="77">
        <v>40510</v>
      </c>
      <c r="D64" s="76"/>
      <c r="E64" s="73"/>
      <c r="F64" s="73"/>
      <c r="G64" s="73"/>
      <c r="H64" s="73"/>
      <c r="I64" s="181"/>
      <c r="J64" s="28"/>
      <c r="K64" s="26" t="e">
        <f t="shared" si="0"/>
        <v>#DIV/0!</v>
      </c>
      <c r="L64" s="175"/>
      <c r="M64" s="175"/>
      <c r="N64" s="184" t="e">
        <f t="shared" si="1"/>
        <v>#DIV/0!</v>
      </c>
      <c r="O64" s="175"/>
      <c r="P64" s="175"/>
      <c r="Q64" s="175"/>
      <c r="R64" s="184"/>
      <c r="S64" s="20"/>
      <c r="T64" s="19"/>
      <c r="U64" s="14"/>
    </row>
    <row r="65" spans="1:21">
      <c r="A65" s="199" t="s">
        <v>29</v>
      </c>
      <c r="B65" s="37" t="s">
        <v>14</v>
      </c>
      <c r="C65" s="75">
        <v>40511</v>
      </c>
      <c r="D65" s="76"/>
      <c r="E65" s="72"/>
      <c r="F65" s="72"/>
      <c r="G65" s="72"/>
      <c r="H65" s="72"/>
      <c r="I65" s="180"/>
      <c r="J65" s="22"/>
      <c r="K65" s="25" t="e">
        <f t="shared" si="0"/>
        <v>#DIV/0!</v>
      </c>
      <c r="L65" s="174"/>
      <c r="M65" s="174"/>
      <c r="N65" s="185" t="e">
        <f t="shared" si="1"/>
        <v>#DIV/0!</v>
      </c>
      <c r="O65" s="174"/>
      <c r="P65" s="174"/>
      <c r="Q65" s="174"/>
      <c r="R65" s="187"/>
      <c r="S65" s="15"/>
      <c r="T65" s="37"/>
      <c r="U65" s="13"/>
    </row>
    <row r="66" spans="1:21">
      <c r="A66" s="199"/>
      <c r="B66" s="37" t="s">
        <v>15</v>
      </c>
      <c r="C66" s="75">
        <v>40512</v>
      </c>
      <c r="D66" s="76"/>
      <c r="E66" s="72"/>
      <c r="F66" s="72"/>
      <c r="G66" s="72"/>
      <c r="H66" s="72"/>
      <c r="I66" s="180"/>
      <c r="J66" s="22"/>
      <c r="K66" s="25" t="e">
        <f t="shared" si="0"/>
        <v>#DIV/0!</v>
      </c>
      <c r="L66" s="174"/>
      <c r="M66" s="174"/>
      <c r="N66" s="185" t="e">
        <f t="shared" si="1"/>
        <v>#DIV/0!</v>
      </c>
      <c r="O66" s="174"/>
      <c r="P66" s="174"/>
      <c r="Q66" s="174"/>
      <c r="R66" s="187"/>
      <c r="S66" s="15"/>
      <c r="T66" s="37"/>
      <c r="U66" s="13"/>
    </row>
    <row r="67" spans="1:21">
      <c r="A67" s="199"/>
      <c r="B67" s="37" t="s">
        <v>16</v>
      </c>
      <c r="C67" s="75">
        <v>40513</v>
      </c>
      <c r="D67" s="76"/>
      <c r="E67" s="72"/>
      <c r="F67" s="72"/>
      <c r="G67" s="72"/>
      <c r="H67" s="72"/>
      <c r="I67" s="180"/>
      <c r="J67" s="22"/>
      <c r="K67" s="25" t="e">
        <f t="shared" si="0"/>
        <v>#DIV/0!</v>
      </c>
      <c r="L67" s="174"/>
      <c r="M67" s="174"/>
      <c r="N67" s="185" t="e">
        <f t="shared" si="1"/>
        <v>#DIV/0!</v>
      </c>
      <c r="O67" s="174"/>
      <c r="P67" s="174"/>
      <c r="Q67" s="174"/>
      <c r="R67" s="187"/>
      <c r="S67" s="15"/>
      <c r="T67" s="37"/>
      <c r="U67" s="13"/>
    </row>
    <row r="68" spans="1:21">
      <c r="A68" s="199"/>
      <c r="B68" s="37" t="s">
        <v>17</v>
      </c>
      <c r="C68" s="75">
        <v>40514</v>
      </c>
      <c r="D68" s="76"/>
      <c r="E68" s="72"/>
      <c r="F68" s="72"/>
      <c r="G68" s="72"/>
      <c r="H68" s="72"/>
      <c r="I68" s="180"/>
      <c r="J68" s="22"/>
      <c r="K68" s="25" t="e">
        <f t="shared" si="0"/>
        <v>#DIV/0!</v>
      </c>
      <c r="L68" s="174"/>
      <c r="M68" s="174"/>
      <c r="N68" s="185" t="e">
        <f t="shared" si="1"/>
        <v>#DIV/0!</v>
      </c>
      <c r="O68" s="174"/>
      <c r="P68" s="174"/>
      <c r="Q68" s="174"/>
      <c r="R68" s="187"/>
      <c r="S68" s="15"/>
      <c r="T68" s="37"/>
      <c r="U68" s="13"/>
    </row>
    <row r="69" spans="1:21">
      <c r="A69" s="199"/>
      <c r="B69" s="37" t="s">
        <v>11</v>
      </c>
      <c r="C69" s="75">
        <v>40515</v>
      </c>
      <c r="D69" s="76"/>
      <c r="E69" s="72"/>
      <c r="F69" s="72"/>
      <c r="G69" s="72"/>
      <c r="H69" s="72"/>
      <c r="I69" s="180"/>
      <c r="J69" s="22"/>
      <c r="K69" s="25" t="e">
        <f t="shared" si="0"/>
        <v>#DIV/0!</v>
      </c>
      <c r="L69" s="174"/>
      <c r="M69" s="174"/>
      <c r="N69" s="185" t="e">
        <f t="shared" si="1"/>
        <v>#DIV/0!</v>
      </c>
      <c r="O69" s="174"/>
      <c r="P69" s="174"/>
      <c r="Q69" s="174"/>
      <c r="R69" s="187"/>
      <c r="S69" s="15"/>
      <c r="T69" s="37"/>
      <c r="U69" s="13"/>
    </row>
    <row r="70" spans="1:21">
      <c r="A70" s="199"/>
      <c r="B70" s="19" t="s">
        <v>12</v>
      </c>
      <c r="C70" s="77">
        <v>40516</v>
      </c>
      <c r="D70" s="76"/>
      <c r="E70" s="73"/>
      <c r="F70" s="73"/>
      <c r="G70" s="73"/>
      <c r="H70" s="73"/>
      <c r="I70" s="181"/>
      <c r="J70" s="28"/>
      <c r="K70" s="26" t="e">
        <f t="shared" si="0"/>
        <v>#DIV/0!</v>
      </c>
      <c r="L70" s="175"/>
      <c r="M70" s="175"/>
      <c r="N70" s="184" t="e">
        <f t="shared" si="1"/>
        <v>#DIV/0!</v>
      </c>
      <c r="O70" s="175"/>
      <c r="P70" s="175"/>
      <c r="Q70" s="175"/>
      <c r="R70" s="184"/>
      <c r="S70" s="20"/>
      <c r="T70" s="19"/>
      <c r="U70" s="14"/>
    </row>
    <row r="71" spans="1:21">
      <c r="A71" s="199"/>
      <c r="B71" s="19" t="s">
        <v>13</v>
      </c>
      <c r="C71" s="77">
        <v>40517</v>
      </c>
      <c r="D71" s="76"/>
      <c r="E71" s="73"/>
      <c r="F71" s="73"/>
      <c r="G71" s="73"/>
      <c r="H71" s="73"/>
      <c r="I71" s="181"/>
      <c r="J71" s="28"/>
      <c r="K71" s="26" t="e">
        <f t="shared" ref="K71:K134" si="2">I71/J71/24</f>
        <v>#DIV/0!</v>
      </c>
      <c r="L71" s="175"/>
      <c r="M71" s="175"/>
      <c r="N71" s="184" t="e">
        <f t="shared" si="1"/>
        <v>#DIV/0!</v>
      </c>
      <c r="O71" s="175"/>
      <c r="P71" s="175"/>
      <c r="Q71" s="175"/>
      <c r="R71" s="184"/>
      <c r="S71" s="20"/>
      <c r="T71" s="19"/>
      <c r="U71" s="14"/>
    </row>
    <row r="72" spans="1:21">
      <c r="A72" s="199" t="s">
        <v>30</v>
      </c>
      <c r="B72" s="37" t="s">
        <v>14</v>
      </c>
      <c r="C72" s="75">
        <v>40518</v>
      </c>
      <c r="D72" s="76"/>
      <c r="E72" s="72"/>
      <c r="F72" s="72"/>
      <c r="G72" s="72"/>
      <c r="H72" s="72"/>
      <c r="I72" s="180"/>
      <c r="J72" s="22"/>
      <c r="K72" s="25" t="e">
        <f t="shared" si="2"/>
        <v>#DIV/0!</v>
      </c>
      <c r="L72" s="174"/>
      <c r="M72" s="174"/>
      <c r="N72" s="185" t="e">
        <f t="shared" ref="N72:N135" si="3">M72/L72</f>
        <v>#DIV/0!</v>
      </c>
      <c r="O72" s="174"/>
      <c r="P72" s="174"/>
      <c r="Q72" s="174"/>
      <c r="R72" s="187"/>
      <c r="S72" s="15"/>
      <c r="T72" s="37"/>
      <c r="U72" s="13"/>
    </row>
    <row r="73" spans="1:21">
      <c r="A73" s="199"/>
      <c r="B73" s="37" t="s">
        <v>15</v>
      </c>
      <c r="C73" s="75">
        <v>40519</v>
      </c>
      <c r="D73" s="76"/>
      <c r="E73" s="72"/>
      <c r="F73" s="72"/>
      <c r="G73" s="72"/>
      <c r="H73" s="72"/>
      <c r="I73" s="180"/>
      <c r="J73" s="22"/>
      <c r="K73" s="25" t="e">
        <f t="shared" si="2"/>
        <v>#DIV/0!</v>
      </c>
      <c r="L73" s="174"/>
      <c r="M73" s="174"/>
      <c r="N73" s="185" t="e">
        <f t="shared" si="3"/>
        <v>#DIV/0!</v>
      </c>
      <c r="O73" s="174"/>
      <c r="P73" s="174"/>
      <c r="Q73" s="174"/>
      <c r="R73" s="187"/>
      <c r="S73" s="15"/>
      <c r="T73" s="37"/>
      <c r="U73" s="13"/>
    </row>
    <row r="74" spans="1:21">
      <c r="A74" s="199"/>
      <c r="B74" s="37" t="s">
        <v>16</v>
      </c>
      <c r="C74" s="75">
        <v>40520</v>
      </c>
      <c r="D74" s="76"/>
      <c r="E74" s="72"/>
      <c r="F74" s="72"/>
      <c r="G74" s="72"/>
      <c r="H74" s="72"/>
      <c r="I74" s="180"/>
      <c r="J74" s="22"/>
      <c r="K74" s="25" t="e">
        <f t="shared" si="2"/>
        <v>#DIV/0!</v>
      </c>
      <c r="L74" s="174"/>
      <c r="M74" s="174"/>
      <c r="N74" s="185" t="e">
        <f t="shared" si="3"/>
        <v>#DIV/0!</v>
      </c>
      <c r="O74" s="174"/>
      <c r="P74" s="174"/>
      <c r="Q74" s="174"/>
      <c r="R74" s="187"/>
      <c r="S74" s="15"/>
      <c r="T74" s="37"/>
      <c r="U74" s="13"/>
    </row>
    <row r="75" spans="1:21">
      <c r="A75" s="199"/>
      <c r="B75" s="37" t="s">
        <v>17</v>
      </c>
      <c r="C75" s="75">
        <v>40521</v>
      </c>
      <c r="D75" s="76"/>
      <c r="E75" s="72"/>
      <c r="F75" s="72"/>
      <c r="G75" s="72"/>
      <c r="H75" s="72"/>
      <c r="I75" s="180"/>
      <c r="J75" s="22"/>
      <c r="K75" s="25" t="e">
        <f t="shared" si="2"/>
        <v>#DIV/0!</v>
      </c>
      <c r="L75" s="174"/>
      <c r="M75" s="174"/>
      <c r="N75" s="185" t="e">
        <f t="shared" si="3"/>
        <v>#DIV/0!</v>
      </c>
      <c r="O75" s="174"/>
      <c r="P75" s="174"/>
      <c r="Q75" s="174"/>
      <c r="R75" s="187"/>
      <c r="S75" s="15"/>
      <c r="T75" s="37"/>
      <c r="U75" s="13"/>
    </row>
    <row r="76" spans="1:21">
      <c r="A76" s="199"/>
      <c r="B76" s="37" t="s">
        <v>11</v>
      </c>
      <c r="C76" s="75">
        <v>40522</v>
      </c>
      <c r="D76" s="76"/>
      <c r="E76" s="72"/>
      <c r="F76" s="72"/>
      <c r="G76" s="72"/>
      <c r="H76" s="72"/>
      <c r="I76" s="180"/>
      <c r="J76" s="22"/>
      <c r="K76" s="25" t="e">
        <f t="shared" si="2"/>
        <v>#DIV/0!</v>
      </c>
      <c r="L76" s="174"/>
      <c r="M76" s="174"/>
      <c r="N76" s="185" t="e">
        <f t="shared" si="3"/>
        <v>#DIV/0!</v>
      </c>
      <c r="O76" s="174"/>
      <c r="P76" s="174"/>
      <c r="Q76" s="174"/>
      <c r="R76" s="187"/>
      <c r="S76" s="15"/>
      <c r="T76" s="37"/>
      <c r="U76" s="13"/>
    </row>
    <row r="77" spans="1:21">
      <c r="A77" s="199"/>
      <c r="B77" s="19" t="s">
        <v>12</v>
      </c>
      <c r="C77" s="77">
        <v>40523</v>
      </c>
      <c r="D77" s="76"/>
      <c r="E77" s="73"/>
      <c r="F77" s="73"/>
      <c r="G77" s="73"/>
      <c r="H77" s="73"/>
      <c r="I77" s="181"/>
      <c r="J77" s="28"/>
      <c r="K77" s="26" t="e">
        <f t="shared" si="2"/>
        <v>#DIV/0!</v>
      </c>
      <c r="L77" s="175"/>
      <c r="M77" s="175"/>
      <c r="N77" s="184" t="e">
        <f t="shared" si="3"/>
        <v>#DIV/0!</v>
      </c>
      <c r="O77" s="175"/>
      <c r="P77" s="175"/>
      <c r="Q77" s="175"/>
      <c r="R77" s="184"/>
      <c r="S77" s="20"/>
      <c r="T77" s="19"/>
      <c r="U77" s="14"/>
    </row>
    <row r="78" spans="1:21">
      <c r="A78" s="199"/>
      <c r="B78" s="19" t="s">
        <v>13</v>
      </c>
      <c r="C78" s="77">
        <v>40524</v>
      </c>
      <c r="D78" s="76"/>
      <c r="E78" s="73"/>
      <c r="F78" s="73"/>
      <c r="G78" s="73"/>
      <c r="H78" s="73"/>
      <c r="I78" s="181"/>
      <c r="J78" s="28"/>
      <c r="K78" s="26" t="e">
        <f t="shared" si="2"/>
        <v>#DIV/0!</v>
      </c>
      <c r="L78" s="175"/>
      <c r="M78" s="175"/>
      <c r="N78" s="184" t="e">
        <f t="shared" si="3"/>
        <v>#DIV/0!</v>
      </c>
      <c r="O78" s="175"/>
      <c r="P78" s="175"/>
      <c r="Q78" s="175"/>
      <c r="R78" s="184"/>
      <c r="S78" s="20"/>
      <c r="T78" s="19"/>
      <c r="U78" s="14"/>
    </row>
    <row r="79" spans="1:21">
      <c r="A79" s="199" t="s">
        <v>31</v>
      </c>
      <c r="B79" s="37" t="s">
        <v>14</v>
      </c>
      <c r="C79" s="75">
        <v>40525</v>
      </c>
      <c r="D79" s="76"/>
      <c r="E79" s="72"/>
      <c r="F79" s="72"/>
      <c r="G79" s="72"/>
      <c r="H79" s="72"/>
      <c r="I79" s="180"/>
      <c r="J79" s="22"/>
      <c r="K79" s="25" t="e">
        <f t="shared" si="2"/>
        <v>#DIV/0!</v>
      </c>
      <c r="L79" s="174"/>
      <c r="M79" s="174"/>
      <c r="N79" s="185" t="e">
        <f t="shared" si="3"/>
        <v>#DIV/0!</v>
      </c>
      <c r="O79" s="174"/>
      <c r="P79" s="174"/>
      <c r="Q79" s="174"/>
      <c r="R79" s="187"/>
      <c r="S79" s="15"/>
      <c r="T79" s="37"/>
      <c r="U79" s="13"/>
    </row>
    <row r="80" spans="1:21">
      <c r="A80" s="199"/>
      <c r="B80" s="37" t="s">
        <v>15</v>
      </c>
      <c r="C80" s="75">
        <v>40526</v>
      </c>
      <c r="D80" s="76"/>
      <c r="E80" s="72"/>
      <c r="F80" s="72"/>
      <c r="G80" s="72"/>
      <c r="H80" s="72"/>
      <c r="I80" s="180"/>
      <c r="J80" s="22"/>
      <c r="K80" s="25" t="e">
        <f t="shared" si="2"/>
        <v>#DIV/0!</v>
      </c>
      <c r="L80" s="174"/>
      <c r="M80" s="174"/>
      <c r="N80" s="185" t="e">
        <f t="shared" si="3"/>
        <v>#DIV/0!</v>
      </c>
      <c r="O80" s="174"/>
      <c r="P80" s="174"/>
      <c r="Q80" s="174"/>
      <c r="R80" s="187"/>
      <c r="S80" s="15"/>
      <c r="T80" s="37"/>
      <c r="U80" s="13"/>
    </row>
    <row r="81" spans="1:21">
      <c r="A81" s="199"/>
      <c r="B81" s="37" t="s">
        <v>16</v>
      </c>
      <c r="C81" s="75">
        <v>40527</v>
      </c>
      <c r="D81" s="76"/>
      <c r="E81" s="72"/>
      <c r="F81" s="72"/>
      <c r="G81" s="72"/>
      <c r="H81" s="72"/>
      <c r="I81" s="180"/>
      <c r="J81" s="22"/>
      <c r="K81" s="25" t="e">
        <f t="shared" si="2"/>
        <v>#DIV/0!</v>
      </c>
      <c r="L81" s="174"/>
      <c r="M81" s="174"/>
      <c r="N81" s="185" t="e">
        <f t="shared" si="3"/>
        <v>#DIV/0!</v>
      </c>
      <c r="O81" s="174"/>
      <c r="P81" s="174"/>
      <c r="Q81" s="174"/>
      <c r="R81" s="187"/>
      <c r="S81" s="15"/>
      <c r="T81" s="37"/>
      <c r="U81" s="13"/>
    </row>
    <row r="82" spans="1:21">
      <c r="A82" s="199"/>
      <c r="B82" s="37" t="s">
        <v>17</v>
      </c>
      <c r="C82" s="75">
        <v>40528</v>
      </c>
      <c r="D82" s="76"/>
      <c r="E82" s="72"/>
      <c r="F82" s="72"/>
      <c r="G82" s="72"/>
      <c r="H82" s="72"/>
      <c r="I82" s="180"/>
      <c r="J82" s="22"/>
      <c r="K82" s="25" t="e">
        <f t="shared" si="2"/>
        <v>#DIV/0!</v>
      </c>
      <c r="L82" s="174"/>
      <c r="M82" s="174"/>
      <c r="N82" s="185" t="e">
        <f t="shared" si="3"/>
        <v>#DIV/0!</v>
      </c>
      <c r="O82" s="174"/>
      <c r="P82" s="174"/>
      <c r="Q82" s="174"/>
      <c r="R82" s="187"/>
      <c r="S82" s="15"/>
      <c r="T82" s="37"/>
      <c r="U82" s="13"/>
    </row>
    <row r="83" spans="1:21">
      <c r="A83" s="199"/>
      <c r="B83" s="37" t="s">
        <v>11</v>
      </c>
      <c r="C83" s="75">
        <v>40529</v>
      </c>
      <c r="D83" s="76"/>
      <c r="E83" s="72"/>
      <c r="F83" s="72"/>
      <c r="G83" s="72"/>
      <c r="H83" s="72"/>
      <c r="I83" s="180"/>
      <c r="J83" s="22"/>
      <c r="K83" s="25" t="e">
        <f t="shared" si="2"/>
        <v>#DIV/0!</v>
      </c>
      <c r="L83" s="174"/>
      <c r="M83" s="174"/>
      <c r="N83" s="185" t="e">
        <f t="shared" si="3"/>
        <v>#DIV/0!</v>
      </c>
      <c r="O83" s="174"/>
      <c r="P83" s="174"/>
      <c r="Q83" s="174"/>
      <c r="R83" s="187"/>
      <c r="S83" s="15"/>
      <c r="T83" s="37"/>
      <c r="U83" s="13"/>
    </row>
    <row r="84" spans="1:21">
      <c r="A84" s="199"/>
      <c r="B84" s="19" t="s">
        <v>12</v>
      </c>
      <c r="C84" s="77">
        <v>40530</v>
      </c>
      <c r="D84" s="76"/>
      <c r="E84" s="73"/>
      <c r="F84" s="73"/>
      <c r="G84" s="73"/>
      <c r="H84" s="73"/>
      <c r="I84" s="181"/>
      <c r="J84" s="28"/>
      <c r="K84" s="26" t="e">
        <f t="shared" si="2"/>
        <v>#DIV/0!</v>
      </c>
      <c r="L84" s="175"/>
      <c r="M84" s="175"/>
      <c r="N84" s="184" t="e">
        <f t="shared" si="3"/>
        <v>#DIV/0!</v>
      </c>
      <c r="O84" s="175"/>
      <c r="P84" s="175"/>
      <c r="Q84" s="175"/>
      <c r="R84" s="184"/>
      <c r="S84" s="20"/>
      <c r="T84" s="19"/>
      <c r="U84" s="14"/>
    </row>
    <row r="85" spans="1:21">
      <c r="A85" s="199"/>
      <c r="B85" s="19" t="s">
        <v>13</v>
      </c>
      <c r="C85" s="77">
        <v>40531</v>
      </c>
      <c r="D85" s="76"/>
      <c r="E85" s="73"/>
      <c r="F85" s="73"/>
      <c r="G85" s="73"/>
      <c r="H85" s="73"/>
      <c r="I85" s="181"/>
      <c r="J85" s="28"/>
      <c r="K85" s="26" t="e">
        <f t="shared" si="2"/>
        <v>#DIV/0!</v>
      </c>
      <c r="L85" s="175"/>
      <c r="M85" s="175"/>
      <c r="N85" s="184" t="e">
        <f t="shared" si="3"/>
        <v>#DIV/0!</v>
      </c>
      <c r="O85" s="175"/>
      <c r="P85" s="175"/>
      <c r="Q85" s="175"/>
      <c r="R85" s="184"/>
      <c r="S85" s="20"/>
      <c r="T85" s="19"/>
      <c r="U85" s="14"/>
    </row>
    <row r="86" spans="1:21">
      <c r="A86" s="199" t="s">
        <v>32</v>
      </c>
      <c r="B86" s="37" t="s">
        <v>14</v>
      </c>
      <c r="C86" s="75">
        <v>40532</v>
      </c>
      <c r="D86" s="76"/>
      <c r="E86" s="72"/>
      <c r="F86" s="72"/>
      <c r="G86" s="72"/>
      <c r="H86" s="72"/>
      <c r="I86" s="180"/>
      <c r="J86" s="22"/>
      <c r="K86" s="25" t="e">
        <f t="shared" si="2"/>
        <v>#DIV/0!</v>
      </c>
      <c r="L86" s="174"/>
      <c r="M86" s="174"/>
      <c r="N86" s="185" t="e">
        <f t="shared" si="3"/>
        <v>#DIV/0!</v>
      </c>
      <c r="O86" s="174"/>
      <c r="P86" s="174"/>
      <c r="Q86" s="174"/>
      <c r="R86" s="187"/>
      <c r="S86" s="15"/>
      <c r="T86" s="37"/>
      <c r="U86" s="13"/>
    </row>
    <row r="87" spans="1:21">
      <c r="A87" s="199"/>
      <c r="B87" s="37" t="s">
        <v>15</v>
      </c>
      <c r="C87" s="75">
        <v>40533</v>
      </c>
      <c r="D87" s="76"/>
      <c r="E87" s="72"/>
      <c r="F87" s="72"/>
      <c r="G87" s="72"/>
      <c r="H87" s="72"/>
      <c r="I87" s="180"/>
      <c r="J87" s="22"/>
      <c r="K87" s="25" t="e">
        <f t="shared" si="2"/>
        <v>#DIV/0!</v>
      </c>
      <c r="L87" s="174"/>
      <c r="M87" s="174"/>
      <c r="N87" s="185" t="e">
        <f t="shared" si="3"/>
        <v>#DIV/0!</v>
      </c>
      <c r="O87" s="174"/>
      <c r="P87" s="174"/>
      <c r="Q87" s="174"/>
      <c r="R87" s="187"/>
      <c r="S87" s="15"/>
      <c r="T87" s="37"/>
      <c r="U87" s="13"/>
    </row>
    <row r="88" spans="1:21">
      <c r="A88" s="199"/>
      <c r="B88" s="37" t="s">
        <v>16</v>
      </c>
      <c r="C88" s="75">
        <v>40534</v>
      </c>
      <c r="D88" s="76"/>
      <c r="E88" s="72"/>
      <c r="F88" s="72"/>
      <c r="G88" s="72"/>
      <c r="H88" s="72"/>
      <c r="I88" s="180"/>
      <c r="J88" s="22"/>
      <c r="K88" s="25" t="e">
        <f t="shared" si="2"/>
        <v>#DIV/0!</v>
      </c>
      <c r="L88" s="174"/>
      <c r="M88" s="174"/>
      <c r="N88" s="185" t="e">
        <f t="shared" si="3"/>
        <v>#DIV/0!</v>
      </c>
      <c r="O88" s="174"/>
      <c r="P88" s="174"/>
      <c r="Q88" s="174"/>
      <c r="R88" s="187"/>
      <c r="S88" s="15"/>
      <c r="T88" s="37"/>
      <c r="U88" s="13"/>
    </row>
    <row r="89" spans="1:21">
      <c r="A89" s="199"/>
      <c r="B89" s="37" t="s">
        <v>17</v>
      </c>
      <c r="C89" s="75">
        <v>40535</v>
      </c>
      <c r="D89" s="76"/>
      <c r="E89" s="72"/>
      <c r="F89" s="72"/>
      <c r="G89" s="72"/>
      <c r="H89" s="72"/>
      <c r="I89" s="180"/>
      <c r="J89" s="22"/>
      <c r="K89" s="25" t="e">
        <f t="shared" si="2"/>
        <v>#DIV/0!</v>
      </c>
      <c r="L89" s="174"/>
      <c r="M89" s="174"/>
      <c r="N89" s="185" t="e">
        <f t="shared" si="3"/>
        <v>#DIV/0!</v>
      </c>
      <c r="O89" s="174"/>
      <c r="P89" s="174"/>
      <c r="Q89" s="174"/>
      <c r="R89" s="187"/>
      <c r="S89" s="15"/>
      <c r="T89" s="37"/>
      <c r="U89" s="13"/>
    </row>
    <row r="90" spans="1:21">
      <c r="A90" s="199"/>
      <c r="B90" s="37" t="s">
        <v>11</v>
      </c>
      <c r="C90" s="75">
        <v>40536</v>
      </c>
      <c r="D90" s="76"/>
      <c r="E90" s="72"/>
      <c r="F90" s="72"/>
      <c r="G90" s="72"/>
      <c r="H90" s="72"/>
      <c r="I90" s="180"/>
      <c r="J90" s="22"/>
      <c r="K90" s="25" t="e">
        <f t="shared" si="2"/>
        <v>#DIV/0!</v>
      </c>
      <c r="L90" s="174"/>
      <c r="M90" s="174"/>
      <c r="N90" s="185" t="e">
        <f t="shared" si="3"/>
        <v>#DIV/0!</v>
      </c>
      <c r="O90" s="174"/>
      <c r="P90" s="174"/>
      <c r="Q90" s="174"/>
      <c r="R90" s="187"/>
      <c r="S90" s="15"/>
      <c r="T90" s="37"/>
      <c r="U90" s="13"/>
    </row>
    <row r="91" spans="1:21">
      <c r="A91" s="199"/>
      <c r="B91" s="19" t="s">
        <v>12</v>
      </c>
      <c r="C91" s="77">
        <v>40537</v>
      </c>
      <c r="D91" s="76"/>
      <c r="E91" s="73"/>
      <c r="F91" s="73"/>
      <c r="G91" s="73"/>
      <c r="H91" s="73"/>
      <c r="I91" s="181"/>
      <c r="J91" s="28"/>
      <c r="K91" s="26" t="e">
        <f t="shared" si="2"/>
        <v>#DIV/0!</v>
      </c>
      <c r="L91" s="175"/>
      <c r="M91" s="175"/>
      <c r="N91" s="184" t="e">
        <f t="shared" si="3"/>
        <v>#DIV/0!</v>
      </c>
      <c r="O91" s="175"/>
      <c r="P91" s="175"/>
      <c r="Q91" s="175"/>
      <c r="R91" s="184"/>
      <c r="S91" s="20"/>
      <c r="T91" s="19"/>
      <c r="U91" s="14"/>
    </row>
    <row r="92" spans="1:21">
      <c r="A92" s="199"/>
      <c r="B92" s="19" t="s">
        <v>13</v>
      </c>
      <c r="C92" s="77">
        <v>40538</v>
      </c>
      <c r="D92" s="76"/>
      <c r="E92" s="73"/>
      <c r="F92" s="73"/>
      <c r="G92" s="73"/>
      <c r="H92" s="73"/>
      <c r="I92" s="181"/>
      <c r="J92" s="28"/>
      <c r="K92" s="26" t="e">
        <f t="shared" si="2"/>
        <v>#DIV/0!</v>
      </c>
      <c r="L92" s="175"/>
      <c r="M92" s="175"/>
      <c r="N92" s="184" t="e">
        <f t="shared" si="3"/>
        <v>#DIV/0!</v>
      </c>
      <c r="O92" s="175"/>
      <c r="P92" s="175"/>
      <c r="Q92" s="175"/>
      <c r="R92" s="184"/>
      <c r="S92" s="20"/>
      <c r="T92" s="19"/>
      <c r="U92" s="14"/>
    </row>
    <row r="93" spans="1:21">
      <c r="A93" s="199" t="s">
        <v>33</v>
      </c>
      <c r="B93" s="37" t="s">
        <v>14</v>
      </c>
      <c r="C93" s="75">
        <v>40539</v>
      </c>
      <c r="D93" s="76"/>
      <c r="E93" s="72"/>
      <c r="F93" s="72"/>
      <c r="G93" s="72"/>
      <c r="H93" s="72"/>
      <c r="I93" s="180"/>
      <c r="J93" s="22"/>
      <c r="K93" s="25" t="e">
        <f t="shared" si="2"/>
        <v>#DIV/0!</v>
      </c>
      <c r="L93" s="174"/>
      <c r="M93" s="174"/>
      <c r="N93" s="185" t="e">
        <f t="shared" si="3"/>
        <v>#DIV/0!</v>
      </c>
      <c r="O93" s="174"/>
      <c r="P93" s="174"/>
      <c r="Q93" s="174"/>
      <c r="R93" s="187"/>
      <c r="S93" s="15"/>
      <c r="T93" s="37"/>
      <c r="U93" s="13"/>
    </row>
    <row r="94" spans="1:21">
      <c r="A94" s="199"/>
      <c r="B94" s="37" t="s">
        <v>15</v>
      </c>
      <c r="C94" s="75">
        <v>40540</v>
      </c>
      <c r="D94" s="76"/>
      <c r="E94" s="72"/>
      <c r="F94" s="72"/>
      <c r="G94" s="72"/>
      <c r="H94" s="72"/>
      <c r="I94" s="180"/>
      <c r="J94" s="22"/>
      <c r="K94" s="25" t="e">
        <f t="shared" si="2"/>
        <v>#DIV/0!</v>
      </c>
      <c r="L94" s="174"/>
      <c r="M94" s="174"/>
      <c r="N94" s="185" t="e">
        <f t="shared" si="3"/>
        <v>#DIV/0!</v>
      </c>
      <c r="O94" s="174"/>
      <c r="P94" s="174"/>
      <c r="Q94" s="174"/>
      <c r="R94" s="187"/>
      <c r="S94" s="15"/>
      <c r="T94" s="37"/>
      <c r="U94" s="13"/>
    </row>
    <row r="95" spans="1:21">
      <c r="A95" s="199"/>
      <c r="B95" s="37" t="s">
        <v>16</v>
      </c>
      <c r="C95" s="75">
        <v>40541</v>
      </c>
      <c r="D95" s="76"/>
      <c r="E95" s="72"/>
      <c r="F95" s="72"/>
      <c r="G95" s="72"/>
      <c r="H95" s="72"/>
      <c r="I95" s="180"/>
      <c r="J95" s="22"/>
      <c r="K95" s="25" t="e">
        <f t="shared" si="2"/>
        <v>#DIV/0!</v>
      </c>
      <c r="L95" s="174"/>
      <c r="M95" s="174"/>
      <c r="N95" s="185" t="e">
        <f t="shared" si="3"/>
        <v>#DIV/0!</v>
      </c>
      <c r="O95" s="174"/>
      <c r="P95" s="174"/>
      <c r="Q95" s="174"/>
      <c r="R95" s="187"/>
      <c r="S95" s="15"/>
      <c r="T95" s="37"/>
      <c r="U95" s="13"/>
    </row>
    <row r="96" spans="1:21">
      <c r="A96" s="199"/>
      <c r="B96" s="37" t="s">
        <v>17</v>
      </c>
      <c r="C96" s="75">
        <v>40542</v>
      </c>
      <c r="D96" s="76"/>
      <c r="E96" s="72"/>
      <c r="F96" s="72"/>
      <c r="G96" s="72"/>
      <c r="H96" s="72"/>
      <c r="I96" s="180"/>
      <c r="J96" s="22"/>
      <c r="K96" s="25" t="e">
        <f t="shared" si="2"/>
        <v>#DIV/0!</v>
      </c>
      <c r="L96" s="174"/>
      <c r="M96" s="174"/>
      <c r="N96" s="185" t="e">
        <f t="shared" si="3"/>
        <v>#DIV/0!</v>
      </c>
      <c r="O96" s="174"/>
      <c r="P96" s="174"/>
      <c r="Q96" s="174"/>
      <c r="R96" s="187"/>
      <c r="S96" s="15"/>
      <c r="T96" s="37"/>
      <c r="U96" s="13"/>
    </row>
    <row r="97" spans="1:21">
      <c r="A97" s="199"/>
      <c r="B97" s="37" t="s">
        <v>11</v>
      </c>
      <c r="C97" s="75">
        <v>40543</v>
      </c>
      <c r="D97" s="76"/>
      <c r="E97" s="72"/>
      <c r="F97" s="72"/>
      <c r="G97" s="72"/>
      <c r="H97" s="72"/>
      <c r="I97" s="180"/>
      <c r="J97" s="22"/>
      <c r="K97" s="25" t="e">
        <f t="shared" si="2"/>
        <v>#DIV/0!</v>
      </c>
      <c r="L97" s="174"/>
      <c r="M97" s="174"/>
      <c r="N97" s="185" t="e">
        <f t="shared" si="3"/>
        <v>#DIV/0!</v>
      </c>
      <c r="O97" s="174"/>
      <c r="P97" s="174"/>
      <c r="Q97" s="174"/>
      <c r="R97" s="187"/>
      <c r="S97" s="15"/>
      <c r="T97" s="37"/>
      <c r="U97" s="13"/>
    </row>
    <row r="98" spans="1:21">
      <c r="A98" s="199"/>
      <c r="B98" s="19" t="s">
        <v>12</v>
      </c>
      <c r="C98" s="77">
        <v>40544</v>
      </c>
      <c r="D98" s="76"/>
      <c r="E98" s="73"/>
      <c r="F98" s="73"/>
      <c r="G98" s="73"/>
      <c r="H98" s="73"/>
      <c r="I98" s="181"/>
      <c r="J98" s="28"/>
      <c r="K98" s="26" t="e">
        <f t="shared" si="2"/>
        <v>#DIV/0!</v>
      </c>
      <c r="L98" s="175"/>
      <c r="M98" s="175"/>
      <c r="N98" s="184" t="e">
        <f t="shared" si="3"/>
        <v>#DIV/0!</v>
      </c>
      <c r="O98" s="175"/>
      <c r="P98" s="175"/>
      <c r="Q98" s="175"/>
      <c r="R98" s="184"/>
      <c r="S98" s="20"/>
      <c r="T98" s="19"/>
      <c r="U98" s="14"/>
    </row>
    <row r="99" spans="1:21">
      <c r="A99" s="199"/>
      <c r="B99" s="19" t="s">
        <v>13</v>
      </c>
      <c r="C99" s="77">
        <v>40545</v>
      </c>
      <c r="D99" s="76"/>
      <c r="E99" s="73"/>
      <c r="F99" s="73"/>
      <c r="G99" s="73"/>
      <c r="H99" s="73"/>
      <c r="I99" s="181"/>
      <c r="J99" s="28"/>
      <c r="K99" s="26" t="e">
        <f t="shared" si="2"/>
        <v>#DIV/0!</v>
      </c>
      <c r="L99" s="175"/>
      <c r="M99" s="175"/>
      <c r="N99" s="184" t="e">
        <f t="shared" si="3"/>
        <v>#DIV/0!</v>
      </c>
      <c r="O99" s="175"/>
      <c r="P99" s="175"/>
      <c r="Q99" s="175"/>
      <c r="R99" s="184"/>
      <c r="S99" s="20"/>
      <c r="T99" s="19"/>
      <c r="U99" s="14"/>
    </row>
    <row r="100" spans="1:21">
      <c r="A100" s="199" t="s">
        <v>34</v>
      </c>
      <c r="B100" s="37" t="s">
        <v>14</v>
      </c>
      <c r="C100" s="75">
        <v>40546</v>
      </c>
      <c r="D100" s="76"/>
      <c r="E100" s="72"/>
      <c r="F100" s="72"/>
      <c r="G100" s="72"/>
      <c r="H100" s="72"/>
      <c r="I100" s="180"/>
      <c r="J100" s="22"/>
      <c r="K100" s="25" t="e">
        <f t="shared" si="2"/>
        <v>#DIV/0!</v>
      </c>
      <c r="L100" s="174"/>
      <c r="M100" s="174"/>
      <c r="N100" s="185" t="e">
        <f t="shared" si="3"/>
        <v>#DIV/0!</v>
      </c>
      <c r="O100" s="174"/>
      <c r="P100" s="174"/>
      <c r="Q100" s="174"/>
      <c r="R100" s="187"/>
      <c r="S100" s="15"/>
      <c r="T100" s="37"/>
      <c r="U100" s="13"/>
    </row>
    <row r="101" spans="1:21">
      <c r="A101" s="199"/>
      <c r="B101" s="37" t="s">
        <v>15</v>
      </c>
      <c r="C101" s="75">
        <v>40547</v>
      </c>
      <c r="D101" s="76"/>
      <c r="E101" s="72"/>
      <c r="F101" s="72"/>
      <c r="G101" s="72"/>
      <c r="H101" s="72"/>
      <c r="I101" s="180"/>
      <c r="J101" s="22"/>
      <c r="K101" s="25" t="e">
        <f t="shared" si="2"/>
        <v>#DIV/0!</v>
      </c>
      <c r="L101" s="174"/>
      <c r="M101" s="174"/>
      <c r="N101" s="185" t="e">
        <f t="shared" si="3"/>
        <v>#DIV/0!</v>
      </c>
      <c r="O101" s="174"/>
      <c r="P101" s="174"/>
      <c r="Q101" s="174"/>
      <c r="R101" s="187"/>
      <c r="S101" s="15"/>
      <c r="T101" s="37"/>
      <c r="U101" s="13"/>
    </row>
    <row r="102" spans="1:21">
      <c r="A102" s="199"/>
      <c r="B102" s="37" t="s">
        <v>16</v>
      </c>
      <c r="C102" s="75">
        <v>40548</v>
      </c>
      <c r="D102" s="76"/>
      <c r="E102" s="72"/>
      <c r="F102" s="72"/>
      <c r="G102" s="72"/>
      <c r="H102" s="72"/>
      <c r="I102" s="180"/>
      <c r="J102" s="22"/>
      <c r="K102" s="25" t="e">
        <f t="shared" si="2"/>
        <v>#DIV/0!</v>
      </c>
      <c r="L102" s="174"/>
      <c r="M102" s="174"/>
      <c r="N102" s="185" t="e">
        <f t="shared" si="3"/>
        <v>#DIV/0!</v>
      </c>
      <c r="O102" s="174"/>
      <c r="P102" s="174"/>
      <c r="Q102" s="174"/>
      <c r="R102" s="187"/>
      <c r="S102" s="15"/>
      <c r="T102" s="37"/>
      <c r="U102" s="13"/>
    </row>
    <row r="103" spans="1:21">
      <c r="A103" s="199"/>
      <c r="B103" s="37" t="s">
        <v>17</v>
      </c>
      <c r="C103" s="75">
        <v>40549</v>
      </c>
      <c r="D103" s="76"/>
      <c r="E103" s="72"/>
      <c r="F103" s="72"/>
      <c r="G103" s="72"/>
      <c r="H103" s="72"/>
      <c r="I103" s="180"/>
      <c r="J103" s="22"/>
      <c r="K103" s="25" t="e">
        <f t="shared" si="2"/>
        <v>#DIV/0!</v>
      </c>
      <c r="L103" s="174"/>
      <c r="M103" s="174"/>
      <c r="N103" s="185" t="e">
        <f t="shared" si="3"/>
        <v>#DIV/0!</v>
      </c>
      <c r="O103" s="174"/>
      <c r="P103" s="174"/>
      <c r="Q103" s="174"/>
      <c r="R103" s="187"/>
      <c r="S103" s="15"/>
      <c r="T103" s="37"/>
      <c r="U103" s="13"/>
    </row>
    <row r="104" spans="1:21">
      <c r="A104" s="199"/>
      <c r="B104" s="37" t="s">
        <v>11</v>
      </c>
      <c r="C104" s="75">
        <v>40550</v>
      </c>
      <c r="D104" s="76"/>
      <c r="E104" s="72"/>
      <c r="F104" s="72"/>
      <c r="G104" s="72"/>
      <c r="H104" s="72"/>
      <c r="I104" s="180"/>
      <c r="J104" s="22"/>
      <c r="K104" s="25" t="e">
        <f t="shared" si="2"/>
        <v>#DIV/0!</v>
      </c>
      <c r="L104" s="174"/>
      <c r="M104" s="174"/>
      <c r="N104" s="185" t="e">
        <f t="shared" si="3"/>
        <v>#DIV/0!</v>
      </c>
      <c r="O104" s="174"/>
      <c r="P104" s="174"/>
      <c r="Q104" s="174"/>
      <c r="R104" s="187"/>
      <c r="S104" s="15"/>
      <c r="T104" s="37"/>
      <c r="U104" s="13"/>
    </row>
    <row r="105" spans="1:21">
      <c r="A105" s="199"/>
      <c r="B105" s="19" t="s">
        <v>12</v>
      </c>
      <c r="C105" s="77">
        <v>40551</v>
      </c>
      <c r="D105" s="76"/>
      <c r="E105" s="73"/>
      <c r="F105" s="73"/>
      <c r="G105" s="73"/>
      <c r="H105" s="73"/>
      <c r="I105" s="181"/>
      <c r="J105" s="28"/>
      <c r="K105" s="26" t="e">
        <f t="shared" si="2"/>
        <v>#DIV/0!</v>
      </c>
      <c r="L105" s="175"/>
      <c r="M105" s="175"/>
      <c r="N105" s="184" t="e">
        <f t="shared" si="3"/>
        <v>#DIV/0!</v>
      </c>
      <c r="O105" s="175"/>
      <c r="P105" s="175"/>
      <c r="Q105" s="175"/>
      <c r="R105" s="184"/>
      <c r="S105" s="20"/>
      <c r="T105" s="19"/>
      <c r="U105" s="14"/>
    </row>
    <row r="106" spans="1:21">
      <c r="A106" s="199"/>
      <c r="B106" s="19" t="s">
        <v>13</v>
      </c>
      <c r="C106" s="77">
        <v>40552</v>
      </c>
      <c r="D106" s="76"/>
      <c r="E106" s="73"/>
      <c r="F106" s="73"/>
      <c r="G106" s="73"/>
      <c r="H106" s="73"/>
      <c r="I106" s="181"/>
      <c r="J106" s="28"/>
      <c r="K106" s="26" t="e">
        <f t="shared" si="2"/>
        <v>#DIV/0!</v>
      </c>
      <c r="L106" s="175"/>
      <c r="M106" s="175"/>
      <c r="N106" s="184" t="e">
        <f t="shared" si="3"/>
        <v>#DIV/0!</v>
      </c>
      <c r="O106" s="175"/>
      <c r="P106" s="175"/>
      <c r="Q106" s="175"/>
      <c r="R106" s="184"/>
      <c r="S106" s="20"/>
      <c r="T106" s="19"/>
      <c r="U106" s="14"/>
    </row>
    <row r="107" spans="1:21">
      <c r="A107" s="199" t="s">
        <v>35</v>
      </c>
      <c r="B107" s="37" t="s">
        <v>14</v>
      </c>
      <c r="C107" s="75">
        <v>40553</v>
      </c>
      <c r="D107" s="76"/>
      <c r="E107" s="72"/>
      <c r="F107" s="72"/>
      <c r="G107" s="72"/>
      <c r="H107" s="72"/>
      <c r="I107" s="180"/>
      <c r="J107" s="22"/>
      <c r="K107" s="25" t="e">
        <f t="shared" si="2"/>
        <v>#DIV/0!</v>
      </c>
      <c r="L107" s="174"/>
      <c r="M107" s="174"/>
      <c r="N107" s="185" t="e">
        <f t="shared" si="3"/>
        <v>#DIV/0!</v>
      </c>
      <c r="O107" s="174"/>
      <c r="P107" s="174"/>
      <c r="Q107" s="174"/>
      <c r="R107" s="187"/>
      <c r="S107" s="15"/>
      <c r="T107" s="37"/>
      <c r="U107" s="13"/>
    </row>
    <row r="108" spans="1:21">
      <c r="A108" s="199"/>
      <c r="B108" s="37" t="s">
        <v>15</v>
      </c>
      <c r="C108" s="75">
        <v>40554</v>
      </c>
      <c r="D108" s="76"/>
      <c r="E108" s="72"/>
      <c r="F108" s="72"/>
      <c r="G108" s="72"/>
      <c r="H108" s="72"/>
      <c r="I108" s="180"/>
      <c r="J108" s="22"/>
      <c r="K108" s="25" t="e">
        <f t="shared" si="2"/>
        <v>#DIV/0!</v>
      </c>
      <c r="L108" s="174"/>
      <c r="M108" s="174"/>
      <c r="N108" s="185" t="e">
        <f t="shared" si="3"/>
        <v>#DIV/0!</v>
      </c>
      <c r="O108" s="174"/>
      <c r="P108" s="174"/>
      <c r="Q108" s="174"/>
      <c r="R108" s="187"/>
      <c r="S108" s="15"/>
      <c r="T108" s="37"/>
      <c r="U108" s="13"/>
    </row>
    <row r="109" spans="1:21">
      <c r="A109" s="199"/>
      <c r="B109" s="37" t="s">
        <v>16</v>
      </c>
      <c r="C109" s="75">
        <v>40555</v>
      </c>
      <c r="D109" s="76"/>
      <c r="E109" s="72"/>
      <c r="F109" s="72"/>
      <c r="G109" s="72"/>
      <c r="H109" s="72"/>
      <c r="I109" s="180"/>
      <c r="J109" s="22"/>
      <c r="K109" s="25" t="e">
        <f t="shared" si="2"/>
        <v>#DIV/0!</v>
      </c>
      <c r="L109" s="174"/>
      <c r="M109" s="174"/>
      <c r="N109" s="185" t="e">
        <f t="shared" si="3"/>
        <v>#DIV/0!</v>
      </c>
      <c r="O109" s="174"/>
      <c r="P109" s="174"/>
      <c r="Q109" s="174"/>
      <c r="R109" s="187"/>
      <c r="S109" s="15"/>
      <c r="T109" s="37"/>
      <c r="U109" s="13"/>
    </row>
    <row r="110" spans="1:21">
      <c r="A110" s="199"/>
      <c r="B110" s="37" t="s">
        <v>17</v>
      </c>
      <c r="C110" s="75">
        <v>40556</v>
      </c>
      <c r="D110" s="76"/>
      <c r="E110" s="72"/>
      <c r="F110" s="72"/>
      <c r="G110" s="72"/>
      <c r="H110" s="72"/>
      <c r="I110" s="180"/>
      <c r="J110" s="22"/>
      <c r="K110" s="25" t="e">
        <f t="shared" si="2"/>
        <v>#DIV/0!</v>
      </c>
      <c r="L110" s="174"/>
      <c r="M110" s="174"/>
      <c r="N110" s="185" t="e">
        <f t="shared" si="3"/>
        <v>#DIV/0!</v>
      </c>
      <c r="O110" s="174"/>
      <c r="P110" s="174"/>
      <c r="Q110" s="174"/>
      <c r="R110" s="187"/>
      <c r="S110" s="15"/>
      <c r="T110" s="37"/>
      <c r="U110" s="13"/>
    </row>
    <row r="111" spans="1:21">
      <c r="A111" s="199"/>
      <c r="B111" s="37" t="s">
        <v>11</v>
      </c>
      <c r="C111" s="75">
        <v>40557</v>
      </c>
      <c r="D111" s="76"/>
      <c r="E111" s="72"/>
      <c r="F111" s="72"/>
      <c r="G111" s="72"/>
      <c r="H111" s="72"/>
      <c r="I111" s="180"/>
      <c r="J111" s="22"/>
      <c r="K111" s="25" t="e">
        <f t="shared" si="2"/>
        <v>#DIV/0!</v>
      </c>
      <c r="L111" s="174"/>
      <c r="M111" s="174"/>
      <c r="N111" s="185" t="e">
        <f t="shared" si="3"/>
        <v>#DIV/0!</v>
      </c>
      <c r="O111" s="174"/>
      <c r="P111" s="174"/>
      <c r="Q111" s="174"/>
      <c r="R111" s="187"/>
      <c r="S111" s="15"/>
      <c r="T111" s="37"/>
      <c r="U111" s="13"/>
    </row>
    <row r="112" spans="1:21">
      <c r="A112" s="199"/>
      <c r="B112" s="19" t="s">
        <v>12</v>
      </c>
      <c r="C112" s="77">
        <v>40558</v>
      </c>
      <c r="D112" s="76"/>
      <c r="E112" s="73"/>
      <c r="F112" s="73"/>
      <c r="G112" s="73"/>
      <c r="H112" s="73"/>
      <c r="I112" s="181"/>
      <c r="J112" s="28"/>
      <c r="K112" s="26" t="e">
        <f t="shared" si="2"/>
        <v>#DIV/0!</v>
      </c>
      <c r="L112" s="175"/>
      <c r="M112" s="175"/>
      <c r="N112" s="184" t="e">
        <f t="shared" si="3"/>
        <v>#DIV/0!</v>
      </c>
      <c r="O112" s="175"/>
      <c r="P112" s="175"/>
      <c r="Q112" s="175"/>
      <c r="R112" s="184"/>
      <c r="S112" s="20"/>
      <c r="T112" s="19"/>
      <c r="U112" s="14"/>
    </row>
    <row r="113" spans="1:21">
      <c r="A113" s="199"/>
      <c r="B113" s="19" t="s">
        <v>13</v>
      </c>
      <c r="C113" s="77">
        <v>40559</v>
      </c>
      <c r="D113" s="76"/>
      <c r="E113" s="73"/>
      <c r="F113" s="73"/>
      <c r="G113" s="73"/>
      <c r="H113" s="73"/>
      <c r="I113" s="181"/>
      <c r="J113" s="28"/>
      <c r="K113" s="26" t="e">
        <f t="shared" si="2"/>
        <v>#DIV/0!</v>
      </c>
      <c r="L113" s="175"/>
      <c r="M113" s="175"/>
      <c r="N113" s="184" t="e">
        <f t="shared" si="3"/>
        <v>#DIV/0!</v>
      </c>
      <c r="O113" s="175"/>
      <c r="P113" s="175"/>
      <c r="Q113" s="175"/>
      <c r="R113" s="184"/>
      <c r="S113" s="20"/>
      <c r="T113" s="19"/>
      <c r="U113" s="14"/>
    </row>
    <row r="114" spans="1:21">
      <c r="A114" s="199" t="s">
        <v>36</v>
      </c>
      <c r="B114" s="37" t="s">
        <v>14</v>
      </c>
      <c r="C114" s="75">
        <v>40560</v>
      </c>
      <c r="D114" s="76"/>
      <c r="E114" s="72"/>
      <c r="F114" s="72"/>
      <c r="G114" s="72"/>
      <c r="H114" s="72"/>
      <c r="I114" s="180"/>
      <c r="J114" s="22"/>
      <c r="K114" s="25" t="e">
        <f t="shared" si="2"/>
        <v>#DIV/0!</v>
      </c>
      <c r="L114" s="174"/>
      <c r="M114" s="174"/>
      <c r="N114" s="185" t="e">
        <f t="shared" si="3"/>
        <v>#DIV/0!</v>
      </c>
      <c r="O114" s="174"/>
      <c r="P114" s="174"/>
      <c r="Q114" s="174"/>
      <c r="R114" s="187"/>
      <c r="S114" s="15"/>
      <c r="T114" s="37"/>
      <c r="U114" s="13"/>
    </row>
    <row r="115" spans="1:21">
      <c r="A115" s="199"/>
      <c r="B115" s="37" t="s">
        <v>15</v>
      </c>
      <c r="C115" s="75">
        <v>40561</v>
      </c>
      <c r="D115" s="76"/>
      <c r="E115" s="72"/>
      <c r="F115" s="72"/>
      <c r="G115" s="72"/>
      <c r="H115" s="72"/>
      <c r="I115" s="180"/>
      <c r="J115" s="22"/>
      <c r="K115" s="25" t="e">
        <f t="shared" si="2"/>
        <v>#DIV/0!</v>
      </c>
      <c r="L115" s="174"/>
      <c r="M115" s="174"/>
      <c r="N115" s="185" t="e">
        <f t="shared" si="3"/>
        <v>#DIV/0!</v>
      </c>
      <c r="O115" s="174"/>
      <c r="P115" s="174"/>
      <c r="Q115" s="174"/>
      <c r="R115" s="187"/>
      <c r="S115" s="15"/>
      <c r="T115" s="37"/>
      <c r="U115" s="13"/>
    </row>
    <row r="116" spans="1:21">
      <c r="A116" s="199"/>
      <c r="B116" s="37" t="s">
        <v>16</v>
      </c>
      <c r="C116" s="75">
        <v>40562</v>
      </c>
      <c r="D116" s="76"/>
      <c r="E116" s="72"/>
      <c r="F116" s="72"/>
      <c r="G116" s="72"/>
      <c r="H116" s="72"/>
      <c r="I116" s="180"/>
      <c r="J116" s="22"/>
      <c r="K116" s="25" t="e">
        <f t="shared" si="2"/>
        <v>#DIV/0!</v>
      </c>
      <c r="L116" s="174"/>
      <c r="M116" s="174"/>
      <c r="N116" s="185" t="e">
        <f t="shared" si="3"/>
        <v>#DIV/0!</v>
      </c>
      <c r="O116" s="174"/>
      <c r="P116" s="174"/>
      <c r="Q116" s="174"/>
      <c r="R116" s="187"/>
      <c r="S116" s="15"/>
      <c r="T116" s="37"/>
      <c r="U116" s="13"/>
    </row>
    <row r="117" spans="1:21">
      <c r="A117" s="199"/>
      <c r="B117" s="37" t="s">
        <v>17</v>
      </c>
      <c r="C117" s="75">
        <v>40563</v>
      </c>
      <c r="D117" s="76"/>
      <c r="E117" s="72"/>
      <c r="F117" s="72"/>
      <c r="G117" s="72"/>
      <c r="H117" s="72"/>
      <c r="I117" s="180"/>
      <c r="J117" s="22"/>
      <c r="K117" s="25" t="e">
        <f t="shared" si="2"/>
        <v>#DIV/0!</v>
      </c>
      <c r="L117" s="174"/>
      <c r="M117" s="174"/>
      <c r="N117" s="185" t="e">
        <f t="shared" si="3"/>
        <v>#DIV/0!</v>
      </c>
      <c r="O117" s="174"/>
      <c r="P117" s="174"/>
      <c r="Q117" s="174"/>
      <c r="R117" s="187"/>
      <c r="S117" s="15"/>
      <c r="T117" s="37"/>
      <c r="U117" s="13"/>
    </row>
    <row r="118" spans="1:21">
      <c r="A118" s="199"/>
      <c r="B118" s="37" t="s">
        <v>11</v>
      </c>
      <c r="C118" s="75">
        <v>40564</v>
      </c>
      <c r="D118" s="76"/>
      <c r="E118" s="72"/>
      <c r="F118" s="72"/>
      <c r="G118" s="72"/>
      <c r="H118" s="72"/>
      <c r="I118" s="180"/>
      <c r="J118" s="22"/>
      <c r="K118" s="25" t="e">
        <f t="shared" si="2"/>
        <v>#DIV/0!</v>
      </c>
      <c r="L118" s="174"/>
      <c r="M118" s="174"/>
      <c r="N118" s="185" t="e">
        <f t="shared" si="3"/>
        <v>#DIV/0!</v>
      </c>
      <c r="O118" s="174"/>
      <c r="P118" s="174"/>
      <c r="Q118" s="174"/>
      <c r="R118" s="187"/>
      <c r="S118" s="15"/>
      <c r="T118" s="37"/>
      <c r="U118" s="13"/>
    </row>
    <row r="119" spans="1:21">
      <c r="A119" s="199"/>
      <c r="B119" s="19" t="s">
        <v>12</v>
      </c>
      <c r="C119" s="77">
        <v>40565</v>
      </c>
      <c r="D119" s="76"/>
      <c r="E119" s="73"/>
      <c r="F119" s="73"/>
      <c r="G119" s="73"/>
      <c r="H119" s="73"/>
      <c r="I119" s="181"/>
      <c r="J119" s="28"/>
      <c r="K119" s="26" t="e">
        <f t="shared" si="2"/>
        <v>#DIV/0!</v>
      </c>
      <c r="L119" s="175"/>
      <c r="M119" s="175"/>
      <c r="N119" s="184" t="e">
        <f t="shared" si="3"/>
        <v>#DIV/0!</v>
      </c>
      <c r="O119" s="175"/>
      <c r="P119" s="175"/>
      <c r="Q119" s="175"/>
      <c r="R119" s="184"/>
      <c r="S119" s="20"/>
      <c r="T119" s="19"/>
      <c r="U119" s="14"/>
    </row>
    <row r="120" spans="1:21">
      <c r="A120" s="199"/>
      <c r="B120" s="19" t="s">
        <v>13</v>
      </c>
      <c r="C120" s="77">
        <v>40566</v>
      </c>
      <c r="D120" s="76"/>
      <c r="E120" s="73"/>
      <c r="F120" s="73"/>
      <c r="G120" s="73"/>
      <c r="H120" s="73"/>
      <c r="I120" s="181"/>
      <c r="J120" s="28"/>
      <c r="K120" s="26" t="e">
        <f t="shared" si="2"/>
        <v>#DIV/0!</v>
      </c>
      <c r="L120" s="175"/>
      <c r="M120" s="175"/>
      <c r="N120" s="184" t="e">
        <f t="shared" si="3"/>
        <v>#DIV/0!</v>
      </c>
      <c r="O120" s="175"/>
      <c r="P120" s="175"/>
      <c r="Q120" s="175"/>
      <c r="R120" s="184"/>
      <c r="S120" s="20"/>
      <c r="T120" s="19"/>
      <c r="U120" s="14"/>
    </row>
    <row r="121" spans="1:21">
      <c r="A121" s="199" t="s">
        <v>37</v>
      </c>
      <c r="B121" s="37" t="s">
        <v>14</v>
      </c>
      <c r="C121" s="75">
        <v>40567</v>
      </c>
      <c r="D121" s="76"/>
      <c r="E121" s="72"/>
      <c r="F121" s="72"/>
      <c r="G121" s="72"/>
      <c r="H121" s="72"/>
      <c r="I121" s="180"/>
      <c r="J121" s="22"/>
      <c r="K121" s="25" t="e">
        <f t="shared" si="2"/>
        <v>#DIV/0!</v>
      </c>
      <c r="L121" s="174"/>
      <c r="M121" s="174"/>
      <c r="N121" s="185" t="e">
        <f t="shared" si="3"/>
        <v>#DIV/0!</v>
      </c>
      <c r="O121" s="174"/>
      <c r="P121" s="174"/>
      <c r="Q121" s="174"/>
      <c r="R121" s="187"/>
      <c r="S121" s="15"/>
      <c r="T121" s="37"/>
      <c r="U121" s="13"/>
    </row>
    <row r="122" spans="1:21">
      <c r="A122" s="199"/>
      <c r="B122" s="37" t="s">
        <v>15</v>
      </c>
      <c r="C122" s="75">
        <v>40568</v>
      </c>
      <c r="D122" s="76"/>
      <c r="E122" s="72"/>
      <c r="F122" s="72"/>
      <c r="G122" s="72"/>
      <c r="H122" s="72"/>
      <c r="I122" s="180"/>
      <c r="J122" s="22"/>
      <c r="K122" s="25" t="e">
        <f t="shared" si="2"/>
        <v>#DIV/0!</v>
      </c>
      <c r="L122" s="174"/>
      <c r="M122" s="174"/>
      <c r="N122" s="185" t="e">
        <f t="shared" si="3"/>
        <v>#DIV/0!</v>
      </c>
      <c r="O122" s="174"/>
      <c r="P122" s="174"/>
      <c r="Q122" s="174"/>
      <c r="R122" s="187"/>
      <c r="S122" s="15"/>
      <c r="T122" s="37"/>
      <c r="U122" s="13"/>
    </row>
    <row r="123" spans="1:21">
      <c r="A123" s="199"/>
      <c r="B123" s="37" t="s">
        <v>16</v>
      </c>
      <c r="C123" s="75">
        <v>40569</v>
      </c>
      <c r="D123" s="76"/>
      <c r="E123" s="72"/>
      <c r="F123" s="72"/>
      <c r="G123" s="72"/>
      <c r="H123" s="72"/>
      <c r="I123" s="180"/>
      <c r="J123" s="22"/>
      <c r="K123" s="25" t="e">
        <f t="shared" si="2"/>
        <v>#DIV/0!</v>
      </c>
      <c r="L123" s="174"/>
      <c r="M123" s="174"/>
      <c r="N123" s="185" t="e">
        <f t="shared" si="3"/>
        <v>#DIV/0!</v>
      </c>
      <c r="O123" s="174"/>
      <c r="P123" s="174"/>
      <c r="Q123" s="174"/>
      <c r="R123" s="187"/>
      <c r="S123" s="15"/>
      <c r="T123" s="37"/>
      <c r="U123" s="13"/>
    </row>
    <row r="124" spans="1:21">
      <c r="A124" s="199"/>
      <c r="B124" s="37" t="s">
        <v>17</v>
      </c>
      <c r="C124" s="75">
        <v>40570</v>
      </c>
      <c r="D124" s="76"/>
      <c r="E124" s="72"/>
      <c r="F124" s="72"/>
      <c r="G124" s="72"/>
      <c r="H124" s="72"/>
      <c r="I124" s="180"/>
      <c r="J124" s="22"/>
      <c r="K124" s="25" t="e">
        <f t="shared" si="2"/>
        <v>#DIV/0!</v>
      </c>
      <c r="L124" s="174"/>
      <c r="M124" s="174"/>
      <c r="N124" s="185" t="e">
        <f t="shared" si="3"/>
        <v>#DIV/0!</v>
      </c>
      <c r="O124" s="174"/>
      <c r="P124" s="174"/>
      <c r="Q124" s="174"/>
      <c r="R124" s="187"/>
      <c r="S124" s="15"/>
      <c r="T124" s="37"/>
      <c r="U124" s="13"/>
    </row>
    <row r="125" spans="1:21">
      <c r="A125" s="199"/>
      <c r="B125" s="37" t="s">
        <v>11</v>
      </c>
      <c r="C125" s="75">
        <v>40571</v>
      </c>
      <c r="D125" s="76"/>
      <c r="E125" s="72"/>
      <c r="F125" s="72"/>
      <c r="G125" s="72"/>
      <c r="H125" s="72"/>
      <c r="I125" s="180"/>
      <c r="J125" s="22"/>
      <c r="K125" s="25" t="e">
        <f t="shared" si="2"/>
        <v>#DIV/0!</v>
      </c>
      <c r="L125" s="174"/>
      <c r="M125" s="174"/>
      <c r="N125" s="185" t="e">
        <f t="shared" si="3"/>
        <v>#DIV/0!</v>
      </c>
      <c r="O125" s="174"/>
      <c r="P125" s="174"/>
      <c r="Q125" s="174"/>
      <c r="R125" s="187"/>
      <c r="S125" s="15"/>
      <c r="T125" s="37"/>
      <c r="U125" s="13"/>
    </row>
    <row r="126" spans="1:21">
      <c r="A126" s="199"/>
      <c r="B126" s="19" t="s">
        <v>12</v>
      </c>
      <c r="C126" s="77">
        <v>40572</v>
      </c>
      <c r="D126" s="76"/>
      <c r="E126" s="73"/>
      <c r="F126" s="73"/>
      <c r="G126" s="73"/>
      <c r="H126" s="73"/>
      <c r="I126" s="181"/>
      <c r="J126" s="28"/>
      <c r="K126" s="26" t="e">
        <f t="shared" si="2"/>
        <v>#DIV/0!</v>
      </c>
      <c r="L126" s="175"/>
      <c r="M126" s="175"/>
      <c r="N126" s="184" t="e">
        <f t="shared" si="3"/>
        <v>#DIV/0!</v>
      </c>
      <c r="O126" s="175"/>
      <c r="P126" s="175"/>
      <c r="Q126" s="175"/>
      <c r="R126" s="184"/>
      <c r="S126" s="20"/>
      <c r="T126" s="19"/>
      <c r="U126" s="14"/>
    </row>
    <row r="127" spans="1:21">
      <c r="A127" s="199"/>
      <c r="B127" s="19" t="s">
        <v>13</v>
      </c>
      <c r="C127" s="77">
        <v>40573</v>
      </c>
      <c r="D127" s="76"/>
      <c r="E127" s="73"/>
      <c r="F127" s="73"/>
      <c r="G127" s="73"/>
      <c r="H127" s="73"/>
      <c r="I127" s="181"/>
      <c r="J127" s="28"/>
      <c r="K127" s="26" t="e">
        <f t="shared" si="2"/>
        <v>#DIV/0!</v>
      </c>
      <c r="L127" s="175"/>
      <c r="M127" s="175"/>
      <c r="N127" s="184" t="e">
        <f t="shared" si="3"/>
        <v>#DIV/0!</v>
      </c>
      <c r="O127" s="175"/>
      <c r="P127" s="175"/>
      <c r="Q127" s="175"/>
      <c r="R127" s="184"/>
      <c r="S127" s="20"/>
      <c r="T127" s="19"/>
      <c r="U127" s="14"/>
    </row>
    <row r="128" spans="1:21">
      <c r="A128" s="199" t="s">
        <v>38</v>
      </c>
      <c r="B128" s="37" t="s">
        <v>14</v>
      </c>
      <c r="C128" s="75">
        <v>40574</v>
      </c>
      <c r="D128" s="76"/>
      <c r="E128" s="72"/>
      <c r="F128" s="72"/>
      <c r="G128" s="72"/>
      <c r="H128" s="72"/>
      <c r="I128" s="180"/>
      <c r="J128" s="22"/>
      <c r="K128" s="25" t="e">
        <f t="shared" si="2"/>
        <v>#DIV/0!</v>
      </c>
      <c r="L128" s="174"/>
      <c r="M128" s="174"/>
      <c r="N128" s="185" t="e">
        <f t="shared" si="3"/>
        <v>#DIV/0!</v>
      </c>
      <c r="O128" s="174"/>
      <c r="P128" s="174"/>
      <c r="Q128" s="174"/>
      <c r="R128" s="187"/>
      <c r="S128" s="15"/>
      <c r="T128" s="37"/>
      <c r="U128" s="13"/>
    </row>
    <row r="129" spans="1:21">
      <c r="A129" s="199"/>
      <c r="B129" s="37" t="s">
        <v>15</v>
      </c>
      <c r="C129" s="75">
        <v>40575</v>
      </c>
      <c r="D129" s="76"/>
      <c r="E129" s="72"/>
      <c r="F129" s="72"/>
      <c r="G129" s="72"/>
      <c r="H129" s="72"/>
      <c r="I129" s="180"/>
      <c r="J129" s="22"/>
      <c r="K129" s="25" t="e">
        <f t="shared" si="2"/>
        <v>#DIV/0!</v>
      </c>
      <c r="L129" s="174"/>
      <c r="M129" s="174"/>
      <c r="N129" s="185" t="e">
        <f t="shared" si="3"/>
        <v>#DIV/0!</v>
      </c>
      <c r="O129" s="174"/>
      <c r="P129" s="174"/>
      <c r="Q129" s="174"/>
      <c r="R129" s="187"/>
      <c r="S129" s="15"/>
      <c r="T129" s="37"/>
      <c r="U129" s="13"/>
    </row>
    <row r="130" spans="1:21">
      <c r="A130" s="199"/>
      <c r="B130" s="37" t="s">
        <v>16</v>
      </c>
      <c r="C130" s="75">
        <v>40576</v>
      </c>
      <c r="D130" s="76"/>
      <c r="E130" s="72"/>
      <c r="F130" s="72"/>
      <c r="G130" s="72"/>
      <c r="H130" s="72"/>
      <c r="I130" s="180"/>
      <c r="J130" s="22"/>
      <c r="K130" s="25" t="e">
        <f t="shared" si="2"/>
        <v>#DIV/0!</v>
      </c>
      <c r="L130" s="174"/>
      <c r="M130" s="174"/>
      <c r="N130" s="185" t="e">
        <f t="shared" si="3"/>
        <v>#DIV/0!</v>
      </c>
      <c r="O130" s="174"/>
      <c r="P130" s="174"/>
      <c r="Q130" s="174"/>
      <c r="R130" s="187"/>
      <c r="S130" s="15"/>
      <c r="T130" s="37"/>
      <c r="U130" s="13"/>
    </row>
    <row r="131" spans="1:21">
      <c r="A131" s="199"/>
      <c r="B131" s="37" t="s">
        <v>17</v>
      </c>
      <c r="C131" s="75">
        <v>40577</v>
      </c>
      <c r="D131" s="76"/>
      <c r="E131" s="72"/>
      <c r="F131" s="72"/>
      <c r="G131" s="72"/>
      <c r="H131" s="72"/>
      <c r="I131" s="180"/>
      <c r="J131" s="22"/>
      <c r="K131" s="25" t="e">
        <f t="shared" si="2"/>
        <v>#DIV/0!</v>
      </c>
      <c r="L131" s="174"/>
      <c r="M131" s="174"/>
      <c r="N131" s="185" t="e">
        <f t="shared" si="3"/>
        <v>#DIV/0!</v>
      </c>
      <c r="O131" s="174"/>
      <c r="P131" s="174"/>
      <c r="Q131" s="174"/>
      <c r="R131" s="187"/>
      <c r="S131" s="15"/>
      <c r="T131" s="37"/>
      <c r="U131" s="13"/>
    </row>
    <row r="132" spans="1:21">
      <c r="A132" s="199"/>
      <c r="B132" s="37" t="s">
        <v>11</v>
      </c>
      <c r="C132" s="75">
        <v>40578</v>
      </c>
      <c r="D132" s="76"/>
      <c r="E132" s="72"/>
      <c r="F132" s="72"/>
      <c r="G132" s="72"/>
      <c r="H132" s="72"/>
      <c r="I132" s="180"/>
      <c r="J132" s="22"/>
      <c r="K132" s="25" t="e">
        <f t="shared" si="2"/>
        <v>#DIV/0!</v>
      </c>
      <c r="L132" s="174"/>
      <c r="M132" s="174"/>
      <c r="N132" s="185" t="e">
        <f t="shared" si="3"/>
        <v>#DIV/0!</v>
      </c>
      <c r="O132" s="174"/>
      <c r="P132" s="174"/>
      <c r="Q132" s="174"/>
      <c r="R132" s="187"/>
      <c r="S132" s="15"/>
      <c r="T132" s="37"/>
      <c r="U132" s="13"/>
    </row>
    <row r="133" spans="1:21">
      <c r="A133" s="199"/>
      <c r="B133" s="19" t="s">
        <v>12</v>
      </c>
      <c r="C133" s="77">
        <v>40579</v>
      </c>
      <c r="D133" s="76"/>
      <c r="E133" s="73"/>
      <c r="F133" s="73"/>
      <c r="G133" s="73"/>
      <c r="H133" s="73"/>
      <c r="I133" s="181"/>
      <c r="J133" s="28"/>
      <c r="K133" s="26" t="e">
        <f t="shared" si="2"/>
        <v>#DIV/0!</v>
      </c>
      <c r="L133" s="175"/>
      <c r="M133" s="175"/>
      <c r="N133" s="184" t="e">
        <f t="shared" si="3"/>
        <v>#DIV/0!</v>
      </c>
      <c r="O133" s="175"/>
      <c r="P133" s="175"/>
      <c r="Q133" s="175"/>
      <c r="R133" s="184"/>
      <c r="S133" s="20"/>
      <c r="T133" s="19"/>
      <c r="U133" s="14"/>
    </row>
    <row r="134" spans="1:21">
      <c r="A134" s="199"/>
      <c r="B134" s="19" t="s">
        <v>13</v>
      </c>
      <c r="C134" s="77">
        <v>40580</v>
      </c>
      <c r="D134" s="76"/>
      <c r="E134" s="73"/>
      <c r="F134" s="73"/>
      <c r="G134" s="73"/>
      <c r="H134" s="73"/>
      <c r="I134" s="181"/>
      <c r="J134" s="28"/>
      <c r="K134" s="26" t="e">
        <f t="shared" si="2"/>
        <v>#DIV/0!</v>
      </c>
      <c r="L134" s="175"/>
      <c r="M134" s="175"/>
      <c r="N134" s="184" t="e">
        <f t="shared" si="3"/>
        <v>#DIV/0!</v>
      </c>
      <c r="O134" s="175"/>
      <c r="P134" s="175"/>
      <c r="Q134" s="175"/>
      <c r="R134" s="184"/>
      <c r="S134" s="20"/>
      <c r="T134" s="19"/>
      <c r="U134" s="14"/>
    </row>
    <row r="135" spans="1:21">
      <c r="A135" s="199" t="s">
        <v>39</v>
      </c>
      <c r="B135" s="37" t="s">
        <v>14</v>
      </c>
      <c r="C135" s="75">
        <v>40581</v>
      </c>
      <c r="D135" s="76"/>
      <c r="E135" s="72"/>
      <c r="F135" s="72"/>
      <c r="G135" s="72"/>
      <c r="H135" s="72"/>
      <c r="I135" s="180"/>
      <c r="J135" s="22"/>
      <c r="K135" s="25" t="e">
        <f t="shared" ref="K135:K198" si="4">I135/J135/24</f>
        <v>#DIV/0!</v>
      </c>
      <c r="L135" s="174"/>
      <c r="M135" s="174"/>
      <c r="N135" s="185" t="e">
        <f t="shared" si="3"/>
        <v>#DIV/0!</v>
      </c>
      <c r="O135" s="174"/>
      <c r="P135" s="174"/>
      <c r="Q135" s="174"/>
      <c r="R135" s="187"/>
      <c r="S135" s="15"/>
      <c r="T135" s="37"/>
      <c r="U135" s="13"/>
    </row>
    <row r="136" spans="1:21">
      <c r="A136" s="199"/>
      <c r="B136" s="37" t="s">
        <v>15</v>
      </c>
      <c r="C136" s="75">
        <v>40582</v>
      </c>
      <c r="D136" s="76"/>
      <c r="E136" s="72"/>
      <c r="F136" s="72"/>
      <c r="G136" s="72"/>
      <c r="H136" s="72"/>
      <c r="I136" s="180"/>
      <c r="J136" s="22"/>
      <c r="K136" s="25" t="e">
        <f t="shared" si="4"/>
        <v>#DIV/0!</v>
      </c>
      <c r="L136" s="174"/>
      <c r="M136" s="174"/>
      <c r="N136" s="185" t="e">
        <f t="shared" ref="N136:N199" si="5">M136/L136</f>
        <v>#DIV/0!</v>
      </c>
      <c r="O136" s="174"/>
      <c r="P136" s="174"/>
      <c r="Q136" s="174"/>
      <c r="R136" s="187"/>
      <c r="S136" s="15"/>
      <c r="T136" s="37"/>
      <c r="U136" s="13"/>
    </row>
    <row r="137" spans="1:21">
      <c r="A137" s="199"/>
      <c r="B137" s="37" t="s">
        <v>16</v>
      </c>
      <c r="C137" s="75">
        <v>40583</v>
      </c>
      <c r="D137" s="76"/>
      <c r="E137" s="72"/>
      <c r="F137" s="72"/>
      <c r="G137" s="72"/>
      <c r="H137" s="72"/>
      <c r="I137" s="180"/>
      <c r="J137" s="22"/>
      <c r="K137" s="25" t="e">
        <f t="shared" si="4"/>
        <v>#DIV/0!</v>
      </c>
      <c r="L137" s="174"/>
      <c r="M137" s="174"/>
      <c r="N137" s="185" t="e">
        <f t="shared" si="5"/>
        <v>#DIV/0!</v>
      </c>
      <c r="O137" s="174"/>
      <c r="P137" s="174"/>
      <c r="Q137" s="174"/>
      <c r="R137" s="187"/>
      <c r="S137" s="15"/>
      <c r="T137" s="37"/>
      <c r="U137" s="13"/>
    </row>
    <row r="138" spans="1:21">
      <c r="A138" s="199"/>
      <c r="B138" s="37" t="s">
        <v>17</v>
      </c>
      <c r="C138" s="75">
        <v>40584</v>
      </c>
      <c r="D138" s="76"/>
      <c r="E138" s="72"/>
      <c r="F138" s="72"/>
      <c r="G138" s="72"/>
      <c r="H138" s="72"/>
      <c r="I138" s="180"/>
      <c r="J138" s="22"/>
      <c r="K138" s="25" t="e">
        <f t="shared" si="4"/>
        <v>#DIV/0!</v>
      </c>
      <c r="L138" s="174"/>
      <c r="M138" s="174"/>
      <c r="N138" s="185" t="e">
        <f t="shared" si="5"/>
        <v>#DIV/0!</v>
      </c>
      <c r="O138" s="174"/>
      <c r="P138" s="174"/>
      <c r="Q138" s="174"/>
      <c r="R138" s="187"/>
      <c r="S138" s="15"/>
      <c r="T138" s="37"/>
      <c r="U138" s="13"/>
    </row>
    <row r="139" spans="1:21">
      <c r="A139" s="199"/>
      <c r="B139" s="37" t="s">
        <v>11</v>
      </c>
      <c r="C139" s="75">
        <v>40585</v>
      </c>
      <c r="D139" s="76"/>
      <c r="E139" s="72"/>
      <c r="F139" s="72"/>
      <c r="G139" s="72"/>
      <c r="H139" s="72"/>
      <c r="I139" s="180"/>
      <c r="J139" s="22"/>
      <c r="K139" s="25" t="e">
        <f t="shared" si="4"/>
        <v>#DIV/0!</v>
      </c>
      <c r="L139" s="174"/>
      <c r="M139" s="174"/>
      <c r="N139" s="185" t="e">
        <f t="shared" si="5"/>
        <v>#DIV/0!</v>
      </c>
      <c r="O139" s="174"/>
      <c r="P139" s="174"/>
      <c r="Q139" s="174"/>
      <c r="R139" s="187"/>
      <c r="S139" s="15"/>
      <c r="T139" s="37"/>
      <c r="U139" s="13"/>
    </row>
    <row r="140" spans="1:21">
      <c r="A140" s="199"/>
      <c r="B140" s="19" t="s">
        <v>12</v>
      </c>
      <c r="C140" s="77">
        <v>40586</v>
      </c>
      <c r="D140" s="76"/>
      <c r="E140" s="73"/>
      <c r="F140" s="73"/>
      <c r="G140" s="73"/>
      <c r="H140" s="73"/>
      <c r="I140" s="181"/>
      <c r="J140" s="28"/>
      <c r="K140" s="26" t="e">
        <f t="shared" si="4"/>
        <v>#DIV/0!</v>
      </c>
      <c r="L140" s="175"/>
      <c r="M140" s="175"/>
      <c r="N140" s="184" t="e">
        <f t="shared" si="5"/>
        <v>#DIV/0!</v>
      </c>
      <c r="O140" s="175"/>
      <c r="P140" s="175"/>
      <c r="Q140" s="175"/>
      <c r="R140" s="184"/>
      <c r="S140" s="20"/>
      <c r="T140" s="19"/>
      <c r="U140" s="14"/>
    </row>
    <row r="141" spans="1:21">
      <c r="A141" s="199"/>
      <c r="B141" s="19" t="s">
        <v>13</v>
      </c>
      <c r="C141" s="77">
        <v>40587</v>
      </c>
      <c r="D141" s="76"/>
      <c r="E141" s="73"/>
      <c r="F141" s="73"/>
      <c r="G141" s="73"/>
      <c r="H141" s="73"/>
      <c r="I141" s="181"/>
      <c r="J141" s="28"/>
      <c r="K141" s="26" t="e">
        <f t="shared" si="4"/>
        <v>#DIV/0!</v>
      </c>
      <c r="L141" s="175"/>
      <c r="M141" s="175"/>
      <c r="N141" s="184" t="e">
        <f t="shared" si="5"/>
        <v>#DIV/0!</v>
      </c>
      <c r="O141" s="175"/>
      <c r="P141" s="175"/>
      <c r="Q141" s="175"/>
      <c r="R141" s="184"/>
      <c r="S141" s="20"/>
      <c r="T141" s="19"/>
      <c r="U141" s="14"/>
    </row>
    <row r="142" spans="1:21">
      <c r="A142" s="199" t="s">
        <v>40</v>
      </c>
      <c r="B142" s="37" t="s">
        <v>14</v>
      </c>
      <c r="C142" s="75">
        <v>40588</v>
      </c>
      <c r="D142" s="76"/>
      <c r="E142" s="72"/>
      <c r="F142" s="72"/>
      <c r="G142" s="72"/>
      <c r="H142" s="72"/>
      <c r="I142" s="180"/>
      <c r="J142" s="22"/>
      <c r="K142" s="25" t="e">
        <f t="shared" si="4"/>
        <v>#DIV/0!</v>
      </c>
      <c r="L142" s="174"/>
      <c r="M142" s="174"/>
      <c r="N142" s="185" t="e">
        <f t="shared" si="5"/>
        <v>#DIV/0!</v>
      </c>
      <c r="O142" s="174"/>
      <c r="P142" s="174"/>
      <c r="Q142" s="174"/>
      <c r="R142" s="187"/>
      <c r="S142" s="15"/>
      <c r="T142" s="37"/>
      <c r="U142" s="13"/>
    </row>
    <row r="143" spans="1:21">
      <c r="A143" s="199"/>
      <c r="B143" s="37" t="s">
        <v>15</v>
      </c>
      <c r="C143" s="75">
        <v>40589</v>
      </c>
      <c r="D143" s="76"/>
      <c r="E143" s="72"/>
      <c r="F143" s="72"/>
      <c r="G143" s="72"/>
      <c r="H143" s="72"/>
      <c r="I143" s="180"/>
      <c r="J143" s="22"/>
      <c r="K143" s="25" t="e">
        <f t="shared" si="4"/>
        <v>#DIV/0!</v>
      </c>
      <c r="L143" s="174"/>
      <c r="M143" s="174"/>
      <c r="N143" s="185" t="e">
        <f t="shared" si="5"/>
        <v>#DIV/0!</v>
      </c>
      <c r="O143" s="174"/>
      <c r="P143" s="174"/>
      <c r="Q143" s="174"/>
      <c r="R143" s="187"/>
      <c r="S143" s="15"/>
      <c r="T143" s="37"/>
      <c r="U143" s="13"/>
    </row>
    <row r="144" spans="1:21">
      <c r="A144" s="199"/>
      <c r="B144" s="37" t="s">
        <v>16</v>
      </c>
      <c r="C144" s="75">
        <v>40590</v>
      </c>
      <c r="D144" s="76"/>
      <c r="E144" s="72"/>
      <c r="F144" s="72"/>
      <c r="G144" s="72"/>
      <c r="H144" s="72"/>
      <c r="I144" s="180"/>
      <c r="J144" s="22"/>
      <c r="K144" s="25" t="e">
        <f t="shared" si="4"/>
        <v>#DIV/0!</v>
      </c>
      <c r="L144" s="174"/>
      <c r="M144" s="174"/>
      <c r="N144" s="185" t="e">
        <f t="shared" si="5"/>
        <v>#DIV/0!</v>
      </c>
      <c r="O144" s="174"/>
      <c r="P144" s="174"/>
      <c r="Q144" s="174"/>
      <c r="R144" s="187"/>
      <c r="S144" s="15"/>
      <c r="T144" s="37"/>
      <c r="U144" s="13"/>
    </row>
    <row r="145" spans="1:21">
      <c r="A145" s="199"/>
      <c r="B145" s="37" t="s">
        <v>17</v>
      </c>
      <c r="C145" s="75">
        <v>40591</v>
      </c>
      <c r="D145" s="76"/>
      <c r="E145" s="72"/>
      <c r="F145" s="72"/>
      <c r="G145" s="72"/>
      <c r="H145" s="72"/>
      <c r="I145" s="180"/>
      <c r="J145" s="22"/>
      <c r="K145" s="25" t="e">
        <f t="shared" si="4"/>
        <v>#DIV/0!</v>
      </c>
      <c r="L145" s="174"/>
      <c r="M145" s="174"/>
      <c r="N145" s="185" t="e">
        <f t="shared" si="5"/>
        <v>#DIV/0!</v>
      </c>
      <c r="O145" s="174"/>
      <c r="P145" s="174"/>
      <c r="Q145" s="174"/>
      <c r="R145" s="187"/>
      <c r="S145" s="15"/>
      <c r="T145" s="37"/>
      <c r="U145" s="13"/>
    </row>
    <row r="146" spans="1:21">
      <c r="A146" s="199"/>
      <c r="B146" s="37" t="s">
        <v>11</v>
      </c>
      <c r="C146" s="75">
        <v>40592</v>
      </c>
      <c r="D146" s="76"/>
      <c r="E146" s="72"/>
      <c r="F146" s="72"/>
      <c r="G146" s="72"/>
      <c r="H146" s="72"/>
      <c r="I146" s="180"/>
      <c r="J146" s="22"/>
      <c r="K146" s="25" t="e">
        <f t="shared" si="4"/>
        <v>#DIV/0!</v>
      </c>
      <c r="L146" s="174"/>
      <c r="M146" s="174"/>
      <c r="N146" s="185" t="e">
        <f t="shared" si="5"/>
        <v>#DIV/0!</v>
      </c>
      <c r="O146" s="174"/>
      <c r="P146" s="174"/>
      <c r="Q146" s="174"/>
      <c r="R146" s="187"/>
      <c r="S146" s="15"/>
      <c r="T146" s="37"/>
      <c r="U146" s="13"/>
    </row>
    <row r="147" spans="1:21">
      <c r="A147" s="199"/>
      <c r="B147" s="19" t="s">
        <v>12</v>
      </c>
      <c r="C147" s="77">
        <v>40593</v>
      </c>
      <c r="D147" s="76"/>
      <c r="E147" s="73"/>
      <c r="F147" s="73"/>
      <c r="G147" s="73"/>
      <c r="H147" s="73"/>
      <c r="I147" s="181"/>
      <c r="J147" s="28"/>
      <c r="K147" s="26" t="e">
        <f t="shared" si="4"/>
        <v>#DIV/0!</v>
      </c>
      <c r="L147" s="175"/>
      <c r="M147" s="175"/>
      <c r="N147" s="184" t="e">
        <f t="shared" si="5"/>
        <v>#DIV/0!</v>
      </c>
      <c r="O147" s="175"/>
      <c r="P147" s="175"/>
      <c r="Q147" s="175"/>
      <c r="R147" s="184"/>
      <c r="S147" s="20"/>
      <c r="T147" s="19"/>
      <c r="U147" s="14"/>
    </row>
    <row r="148" spans="1:21">
      <c r="A148" s="199"/>
      <c r="B148" s="19" t="s">
        <v>13</v>
      </c>
      <c r="C148" s="77">
        <v>40594</v>
      </c>
      <c r="D148" s="76"/>
      <c r="E148" s="73"/>
      <c r="F148" s="73"/>
      <c r="G148" s="73"/>
      <c r="H148" s="73"/>
      <c r="I148" s="181"/>
      <c r="J148" s="28"/>
      <c r="K148" s="26" t="e">
        <f t="shared" si="4"/>
        <v>#DIV/0!</v>
      </c>
      <c r="L148" s="175"/>
      <c r="M148" s="175"/>
      <c r="N148" s="184" t="e">
        <f t="shared" si="5"/>
        <v>#DIV/0!</v>
      </c>
      <c r="O148" s="175"/>
      <c r="P148" s="175"/>
      <c r="Q148" s="175"/>
      <c r="R148" s="184"/>
      <c r="S148" s="20"/>
      <c r="T148" s="19"/>
      <c r="U148" s="14"/>
    </row>
    <row r="149" spans="1:21">
      <c r="A149" s="199" t="s">
        <v>41</v>
      </c>
      <c r="B149" s="37" t="s">
        <v>14</v>
      </c>
      <c r="C149" s="75">
        <v>40595</v>
      </c>
      <c r="D149" s="76"/>
      <c r="E149" s="72"/>
      <c r="F149" s="72"/>
      <c r="G149" s="72"/>
      <c r="H149" s="72"/>
      <c r="I149" s="180"/>
      <c r="J149" s="22"/>
      <c r="K149" s="25" t="e">
        <f t="shared" si="4"/>
        <v>#DIV/0!</v>
      </c>
      <c r="L149" s="174"/>
      <c r="M149" s="174"/>
      <c r="N149" s="185" t="e">
        <f t="shared" si="5"/>
        <v>#DIV/0!</v>
      </c>
      <c r="O149" s="174"/>
      <c r="P149" s="174"/>
      <c r="Q149" s="174"/>
      <c r="R149" s="187"/>
      <c r="S149" s="15"/>
      <c r="T149" s="37"/>
      <c r="U149" s="13"/>
    </row>
    <row r="150" spans="1:21">
      <c r="A150" s="199"/>
      <c r="B150" s="37" t="s">
        <v>15</v>
      </c>
      <c r="C150" s="75">
        <v>40596</v>
      </c>
      <c r="D150" s="76"/>
      <c r="E150" s="72"/>
      <c r="F150" s="72"/>
      <c r="G150" s="72"/>
      <c r="H150" s="72"/>
      <c r="I150" s="180"/>
      <c r="J150" s="22"/>
      <c r="K150" s="25" t="e">
        <f t="shared" si="4"/>
        <v>#DIV/0!</v>
      </c>
      <c r="L150" s="174"/>
      <c r="M150" s="174"/>
      <c r="N150" s="185" t="e">
        <f t="shared" si="5"/>
        <v>#DIV/0!</v>
      </c>
      <c r="O150" s="174"/>
      <c r="P150" s="174"/>
      <c r="Q150" s="174"/>
      <c r="R150" s="187"/>
      <c r="S150" s="15"/>
      <c r="T150" s="37"/>
      <c r="U150" s="13"/>
    </row>
    <row r="151" spans="1:21">
      <c r="A151" s="199"/>
      <c r="B151" s="37" t="s">
        <v>16</v>
      </c>
      <c r="C151" s="75">
        <v>40597</v>
      </c>
      <c r="D151" s="76"/>
      <c r="E151" s="72"/>
      <c r="F151" s="72"/>
      <c r="G151" s="72"/>
      <c r="H151" s="72"/>
      <c r="I151" s="180"/>
      <c r="J151" s="22"/>
      <c r="K151" s="25" t="e">
        <f t="shared" si="4"/>
        <v>#DIV/0!</v>
      </c>
      <c r="L151" s="174"/>
      <c r="M151" s="174"/>
      <c r="N151" s="185" t="e">
        <f t="shared" si="5"/>
        <v>#DIV/0!</v>
      </c>
      <c r="O151" s="174"/>
      <c r="P151" s="174"/>
      <c r="Q151" s="174"/>
      <c r="R151" s="187"/>
      <c r="S151" s="15"/>
      <c r="T151" s="37"/>
      <c r="U151" s="13"/>
    </row>
    <row r="152" spans="1:21">
      <c r="A152" s="199"/>
      <c r="B152" s="37" t="s">
        <v>17</v>
      </c>
      <c r="C152" s="75">
        <v>40598</v>
      </c>
      <c r="D152" s="76"/>
      <c r="E152" s="72"/>
      <c r="F152" s="72"/>
      <c r="G152" s="72"/>
      <c r="H152" s="72"/>
      <c r="I152" s="180"/>
      <c r="J152" s="22"/>
      <c r="K152" s="25" t="e">
        <f t="shared" si="4"/>
        <v>#DIV/0!</v>
      </c>
      <c r="L152" s="174"/>
      <c r="M152" s="174"/>
      <c r="N152" s="185" t="e">
        <f t="shared" si="5"/>
        <v>#DIV/0!</v>
      </c>
      <c r="O152" s="174"/>
      <c r="P152" s="174"/>
      <c r="Q152" s="174"/>
      <c r="R152" s="187"/>
      <c r="S152" s="15"/>
      <c r="T152" s="37"/>
      <c r="U152" s="13"/>
    </row>
    <row r="153" spans="1:21">
      <c r="A153" s="199"/>
      <c r="B153" s="37" t="s">
        <v>11</v>
      </c>
      <c r="C153" s="75">
        <v>40599</v>
      </c>
      <c r="D153" s="76"/>
      <c r="E153" s="72"/>
      <c r="F153" s="72"/>
      <c r="G153" s="72"/>
      <c r="H153" s="72"/>
      <c r="I153" s="180"/>
      <c r="J153" s="22"/>
      <c r="K153" s="25" t="e">
        <f t="shared" si="4"/>
        <v>#DIV/0!</v>
      </c>
      <c r="L153" s="174"/>
      <c r="M153" s="174"/>
      <c r="N153" s="185" t="e">
        <f t="shared" si="5"/>
        <v>#DIV/0!</v>
      </c>
      <c r="O153" s="174"/>
      <c r="P153" s="174"/>
      <c r="Q153" s="174"/>
      <c r="R153" s="187"/>
      <c r="S153" s="15"/>
      <c r="T153" s="37"/>
      <c r="U153" s="13"/>
    </row>
    <row r="154" spans="1:21">
      <c r="A154" s="199"/>
      <c r="B154" s="19" t="s">
        <v>12</v>
      </c>
      <c r="C154" s="77">
        <v>40600</v>
      </c>
      <c r="D154" s="76"/>
      <c r="E154" s="73"/>
      <c r="F154" s="73"/>
      <c r="G154" s="73"/>
      <c r="H154" s="73"/>
      <c r="I154" s="181"/>
      <c r="J154" s="28"/>
      <c r="K154" s="26" t="e">
        <f t="shared" si="4"/>
        <v>#DIV/0!</v>
      </c>
      <c r="L154" s="175"/>
      <c r="M154" s="175"/>
      <c r="N154" s="184" t="e">
        <f t="shared" si="5"/>
        <v>#DIV/0!</v>
      </c>
      <c r="O154" s="175"/>
      <c r="P154" s="175"/>
      <c r="Q154" s="175"/>
      <c r="R154" s="184"/>
      <c r="S154" s="20"/>
      <c r="T154" s="19"/>
      <c r="U154" s="14"/>
    </row>
    <row r="155" spans="1:21">
      <c r="A155" s="199"/>
      <c r="B155" s="19" t="s">
        <v>13</v>
      </c>
      <c r="C155" s="77">
        <v>40601</v>
      </c>
      <c r="D155" s="76"/>
      <c r="E155" s="73"/>
      <c r="F155" s="73"/>
      <c r="G155" s="73"/>
      <c r="H155" s="73"/>
      <c r="I155" s="181"/>
      <c r="J155" s="28"/>
      <c r="K155" s="26" t="e">
        <f t="shared" si="4"/>
        <v>#DIV/0!</v>
      </c>
      <c r="L155" s="175"/>
      <c r="M155" s="175"/>
      <c r="N155" s="184" t="e">
        <f t="shared" si="5"/>
        <v>#DIV/0!</v>
      </c>
      <c r="O155" s="175"/>
      <c r="P155" s="175"/>
      <c r="Q155" s="175"/>
      <c r="R155" s="184"/>
      <c r="S155" s="20"/>
      <c r="T155" s="19"/>
      <c r="U155" s="14"/>
    </row>
    <row r="156" spans="1:21">
      <c r="A156" s="199" t="s">
        <v>42</v>
      </c>
      <c r="B156" s="37" t="s">
        <v>14</v>
      </c>
      <c r="C156" s="75">
        <v>40602</v>
      </c>
      <c r="D156" s="76"/>
      <c r="E156" s="72"/>
      <c r="F156" s="72"/>
      <c r="G156" s="72"/>
      <c r="H156" s="72"/>
      <c r="I156" s="180"/>
      <c r="J156" s="22"/>
      <c r="K156" s="25" t="e">
        <f t="shared" si="4"/>
        <v>#DIV/0!</v>
      </c>
      <c r="L156" s="174"/>
      <c r="M156" s="174"/>
      <c r="N156" s="185" t="e">
        <f t="shared" si="5"/>
        <v>#DIV/0!</v>
      </c>
      <c r="O156" s="174"/>
      <c r="P156" s="174"/>
      <c r="Q156" s="174"/>
      <c r="R156" s="187"/>
      <c r="S156" s="15"/>
      <c r="T156" s="37"/>
      <c r="U156" s="13"/>
    </row>
    <row r="157" spans="1:21">
      <c r="A157" s="199"/>
      <c r="B157" s="37" t="s">
        <v>15</v>
      </c>
      <c r="C157" s="75">
        <v>40603</v>
      </c>
      <c r="D157" s="76"/>
      <c r="E157" s="72"/>
      <c r="F157" s="72"/>
      <c r="G157" s="72"/>
      <c r="H157" s="72"/>
      <c r="I157" s="180"/>
      <c r="J157" s="22"/>
      <c r="K157" s="25" t="e">
        <f t="shared" si="4"/>
        <v>#DIV/0!</v>
      </c>
      <c r="L157" s="174"/>
      <c r="M157" s="174"/>
      <c r="N157" s="185" t="e">
        <f t="shared" si="5"/>
        <v>#DIV/0!</v>
      </c>
      <c r="O157" s="174"/>
      <c r="P157" s="174"/>
      <c r="Q157" s="174"/>
      <c r="R157" s="187"/>
      <c r="S157" s="15"/>
      <c r="T157" s="37"/>
      <c r="U157" s="13"/>
    </row>
    <row r="158" spans="1:21">
      <c r="A158" s="199"/>
      <c r="B158" s="37" t="s">
        <v>16</v>
      </c>
      <c r="C158" s="75">
        <v>40604</v>
      </c>
      <c r="D158" s="76"/>
      <c r="E158" s="72"/>
      <c r="F158" s="72"/>
      <c r="G158" s="72"/>
      <c r="H158" s="72"/>
      <c r="I158" s="180"/>
      <c r="J158" s="22"/>
      <c r="K158" s="25" t="e">
        <f t="shared" si="4"/>
        <v>#DIV/0!</v>
      </c>
      <c r="L158" s="174"/>
      <c r="M158" s="174"/>
      <c r="N158" s="185" t="e">
        <f t="shared" si="5"/>
        <v>#DIV/0!</v>
      </c>
      <c r="O158" s="174"/>
      <c r="P158" s="174"/>
      <c r="Q158" s="174"/>
      <c r="R158" s="187"/>
      <c r="S158" s="15"/>
      <c r="T158" s="37"/>
      <c r="U158" s="13"/>
    </row>
    <row r="159" spans="1:21">
      <c r="A159" s="199"/>
      <c r="B159" s="37" t="s">
        <v>17</v>
      </c>
      <c r="C159" s="75">
        <v>40605</v>
      </c>
      <c r="D159" s="76"/>
      <c r="E159" s="72"/>
      <c r="F159" s="72"/>
      <c r="G159" s="72"/>
      <c r="H159" s="72"/>
      <c r="I159" s="180"/>
      <c r="J159" s="22"/>
      <c r="K159" s="25" t="e">
        <f t="shared" si="4"/>
        <v>#DIV/0!</v>
      </c>
      <c r="L159" s="174"/>
      <c r="M159" s="174"/>
      <c r="N159" s="185" t="e">
        <f t="shared" si="5"/>
        <v>#DIV/0!</v>
      </c>
      <c r="O159" s="174"/>
      <c r="P159" s="174"/>
      <c r="Q159" s="174"/>
      <c r="R159" s="187"/>
      <c r="S159" s="15"/>
      <c r="T159" s="37"/>
      <c r="U159" s="13"/>
    </row>
    <row r="160" spans="1:21">
      <c r="A160" s="199"/>
      <c r="B160" s="37" t="s">
        <v>11</v>
      </c>
      <c r="C160" s="75">
        <v>40606</v>
      </c>
      <c r="D160" s="76"/>
      <c r="E160" s="72"/>
      <c r="F160" s="72"/>
      <c r="G160" s="72"/>
      <c r="H160" s="72"/>
      <c r="I160" s="180"/>
      <c r="J160" s="22"/>
      <c r="K160" s="25" t="e">
        <f t="shared" si="4"/>
        <v>#DIV/0!</v>
      </c>
      <c r="L160" s="174"/>
      <c r="M160" s="174"/>
      <c r="N160" s="185" t="e">
        <f t="shared" si="5"/>
        <v>#DIV/0!</v>
      </c>
      <c r="O160" s="174"/>
      <c r="P160" s="174"/>
      <c r="Q160" s="174"/>
      <c r="R160" s="187"/>
      <c r="S160" s="15"/>
      <c r="T160" s="37"/>
      <c r="U160" s="13"/>
    </row>
    <row r="161" spans="1:21">
      <c r="A161" s="199"/>
      <c r="B161" s="19" t="s">
        <v>12</v>
      </c>
      <c r="C161" s="77">
        <v>40607</v>
      </c>
      <c r="D161" s="76"/>
      <c r="E161" s="73"/>
      <c r="F161" s="73"/>
      <c r="G161" s="73"/>
      <c r="H161" s="73"/>
      <c r="I161" s="181"/>
      <c r="J161" s="28"/>
      <c r="K161" s="26" t="e">
        <f t="shared" si="4"/>
        <v>#DIV/0!</v>
      </c>
      <c r="L161" s="175"/>
      <c r="M161" s="175"/>
      <c r="N161" s="184" t="e">
        <f t="shared" si="5"/>
        <v>#DIV/0!</v>
      </c>
      <c r="O161" s="175"/>
      <c r="P161" s="175"/>
      <c r="Q161" s="175"/>
      <c r="R161" s="184"/>
      <c r="S161" s="20"/>
      <c r="T161" s="19"/>
      <c r="U161" s="14"/>
    </row>
    <row r="162" spans="1:21">
      <c r="A162" s="199"/>
      <c r="B162" s="19" t="s">
        <v>13</v>
      </c>
      <c r="C162" s="77">
        <v>40608</v>
      </c>
      <c r="D162" s="76"/>
      <c r="E162" s="73"/>
      <c r="F162" s="73"/>
      <c r="G162" s="73"/>
      <c r="H162" s="73"/>
      <c r="I162" s="181"/>
      <c r="J162" s="28"/>
      <c r="K162" s="26" t="e">
        <f t="shared" si="4"/>
        <v>#DIV/0!</v>
      </c>
      <c r="L162" s="175"/>
      <c r="M162" s="175"/>
      <c r="N162" s="184" t="e">
        <f t="shared" si="5"/>
        <v>#DIV/0!</v>
      </c>
      <c r="O162" s="175"/>
      <c r="P162" s="175"/>
      <c r="Q162" s="175"/>
      <c r="R162" s="184"/>
      <c r="S162" s="20"/>
      <c r="T162" s="19"/>
      <c r="U162" s="14"/>
    </row>
    <row r="163" spans="1:21">
      <c r="A163" s="199" t="s">
        <v>43</v>
      </c>
      <c r="B163" s="37" t="s">
        <v>14</v>
      </c>
      <c r="C163" s="75">
        <v>40609</v>
      </c>
      <c r="D163" s="76"/>
      <c r="E163" s="72"/>
      <c r="F163" s="72"/>
      <c r="G163" s="72"/>
      <c r="H163" s="72"/>
      <c r="I163" s="180"/>
      <c r="J163" s="22"/>
      <c r="K163" s="25" t="e">
        <f t="shared" si="4"/>
        <v>#DIV/0!</v>
      </c>
      <c r="L163" s="174"/>
      <c r="M163" s="174"/>
      <c r="N163" s="185" t="e">
        <f t="shared" si="5"/>
        <v>#DIV/0!</v>
      </c>
      <c r="O163" s="174"/>
      <c r="P163" s="174"/>
      <c r="Q163" s="174"/>
      <c r="R163" s="187"/>
      <c r="S163" s="15"/>
      <c r="T163" s="37"/>
      <c r="U163" s="13"/>
    </row>
    <row r="164" spans="1:21">
      <c r="A164" s="199"/>
      <c r="B164" s="37" t="s">
        <v>15</v>
      </c>
      <c r="C164" s="75">
        <v>40610</v>
      </c>
      <c r="D164" s="76"/>
      <c r="E164" s="72"/>
      <c r="F164" s="72"/>
      <c r="G164" s="72"/>
      <c r="H164" s="72"/>
      <c r="I164" s="180"/>
      <c r="J164" s="22"/>
      <c r="K164" s="25" t="e">
        <f t="shared" si="4"/>
        <v>#DIV/0!</v>
      </c>
      <c r="L164" s="174"/>
      <c r="M164" s="174"/>
      <c r="N164" s="185" t="e">
        <f t="shared" si="5"/>
        <v>#DIV/0!</v>
      </c>
      <c r="O164" s="174"/>
      <c r="P164" s="174"/>
      <c r="Q164" s="174"/>
      <c r="R164" s="187"/>
      <c r="S164" s="15"/>
      <c r="T164" s="37"/>
      <c r="U164" s="13"/>
    </row>
    <row r="165" spans="1:21">
      <c r="A165" s="199"/>
      <c r="B165" s="37" t="s">
        <v>16</v>
      </c>
      <c r="C165" s="75">
        <v>40611</v>
      </c>
      <c r="D165" s="76"/>
      <c r="E165" s="72"/>
      <c r="F165" s="72"/>
      <c r="G165" s="72"/>
      <c r="H165" s="72"/>
      <c r="I165" s="180"/>
      <c r="J165" s="22"/>
      <c r="K165" s="25" t="e">
        <f t="shared" si="4"/>
        <v>#DIV/0!</v>
      </c>
      <c r="L165" s="174"/>
      <c r="M165" s="174"/>
      <c r="N165" s="185" t="e">
        <f t="shared" si="5"/>
        <v>#DIV/0!</v>
      </c>
      <c r="O165" s="174"/>
      <c r="P165" s="174"/>
      <c r="Q165" s="174"/>
      <c r="R165" s="187"/>
      <c r="S165" s="15"/>
      <c r="T165" s="37"/>
      <c r="U165" s="13"/>
    </row>
    <row r="166" spans="1:21">
      <c r="A166" s="199"/>
      <c r="B166" s="37" t="s">
        <v>17</v>
      </c>
      <c r="C166" s="75">
        <v>40612</v>
      </c>
      <c r="D166" s="76"/>
      <c r="E166" s="72"/>
      <c r="F166" s="72"/>
      <c r="G166" s="72"/>
      <c r="H166" s="72"/>
      <c r="I166" s="180"/>
      <c r="J166" s="22"/>
      <c r="K166" s="25" t="e">
        <f t="shared" si="4"/>
        <v>#DIV/0!</v>
      </c>
      <c r="L166" s="174"/>
      <c r="M166" s="174"/>
      <c r="N166" s="185" t="e">
        <f t="shared" si="5"/>
        <v>#DIV/0!</v>
      </c>
      <c r="O166" s="174"/>
      <c r="P166" s="174"/>
      <c r="Q166" s="174"/>
      <c r="R166" s="187"/>
      <c r="S166" s="15"/>
      <c r="T166" s="37"/>
      <c r="U166" s="13"/>
    </row>
    <row r="167" spans="1:21">
      <c r="A167" s="199"/>
      <c r="B167" s="37" t="s">
        <v>11</v>
      </c>
      <c r="C167" s="75">
        <v>40613</v>
      </c>
      <c r="D167" s="76"/>
      <c r="E167" s="72"/>
      <c r="F167" s="72"/>
      <c r="G167" s="72"/>
      <c r="H167" s="72"/>
      <c r="I167" s="180"/>
      <c r="J167" s="22"/>
      <c r="K167" s="25" t="e">
        <f t="shared" si="4"/>
        <v>#DIV/0!</v>
      </c>
      <c r="L167" s="174"/>
      <c r="M167" s="174"/>
      <c r="N167" s="185" t="e">
        <f t="shared" si="5"/>
        <v>#DIV/0!</v>
      </c>
      <c r="O167" s="174"/>
      <c r="P167" s="174"/>
      <c r="Q167" s="174"/>
      <c r="R167" s="187"/>
      <c r="S167" s="15"/>
      <c r="T167" s="37"/>
      <c r="U167" s="13"/>
    </row>
    <row r="168" spans="1:21">
      <c r="A168" s="199"/>
      <c r="B168" s="19" t="s">
        <v>12</v>
      </c>
      <c r="C168" s="77">
        <v>40614</v>
      </c>
      <c r="D168" s="76"/>
      <c r="E168" s="73"/>
      <c r="F168" s="73"/>
      <c r="G168" s="73"/>
      <c r="H168" s="73"/>
      <c r="I168" s="181"/>
      <c r="J168" s="28"/>
      <c r="K168" s="26" t="e">
        <f t="shared" si="4"/>
        <v>#DIV/0!</v>
      </c>
      <c r="L168" s="175"/>
      <c r="M168" s="175"/>
      <c r="N168" s="184" t="e">
        <f t="shared" si="5"/>
        <v>#DIV/0!</v>
      </c>
      <c r="O168" s="175"/>
      <c r="P168" s="175"/>
      <c r="Q168" s="175"/>
      <c r="R168" s="184"/>
      <c r="S168" s="20"/>
      <c r="T168" s="19"/>
      <c r="U168" s="14"/>
    </row>
    <row r="169" spans="1:21">
      <c r="A169" s="199"/>
      <c r="B169" s="19" t="s">
        <v>13</v>
      </c>
      <c r="C169" s="77">
        <v>40615</v>
      </c>
      <c r="D169" s="76"/>
      <c r="E169" s="73"/>
      <c r="F169" s="73"/>
      <c r="G169" s="73"/>
      <c r="H169" s="73"/>
      <c r="I169" s="181"/>
      <c r="J169" s="28"/>
      <c r="K169" s="26" t="e">
        <f t="shared" si="4"/>
        <v>#DIV/0!</v>
      </c>
      <c r="L169" s="175"/>
      <c r="M169" s="175"/>
      <c r="N169" s="184" t="e">
        <f t="shared" si="5"/>
        <v>#DIV/0!</v>
      </c>
      <c r="O169" s="175"/>
      <c r="P169" s="175"/>
      <c r="Q169" s="175"/>
      <c r="R169" s="184"/>
      <c r="S169" s="20"/>
      <c r="T169" s="19"/>
      <c r="U169" s="14"/>
    </row>
    <row r="170" spans="1:21">
      <c r="A170" s="199" t="s">
        <v>44</v>
      </c>
      <c r="B170" s="37" t="s">
        <v>14</v>
      </c>
      <c r="C170" s="75">
        <v>40616</v>
      </c>
      <c r="D170" s="76"/>
      <c r="E170" s="72"/>
      <c r="F170" s="72"/>
      <c r="G170" s="72"/>
      <c r="H170" s="72"/>
      <c r="I170" s="180"/>
      <c r="J170" s="22"/>
      <c r="K170" s="25" t="e">
        <f t="shared" si="4"/>
        <v>#DIV/0!</v>
      </c>
      <c r="L170" s="174"/>
      <c r="M170" s="174"/>
      <c r="N170" s="185" t="e">
        <f t="shared" si="5"/>
        <v>#DIV/0!</v>
      </c>
      <c r="O170" s="174"/>
      <c r="P170" s="174"/>
      <c r="Q170" s="174"/>
      <c r="R170" s="187"/>
      <c r="S170" s="15"/>
      <c r="T170" s="37"/>
      <c r="U170" s="13"/>
    </row>
    <row r="171" spans="1:21">
      <c r="A171" s="199"/>
      <c r="B171" s="37" t="s">
        <v>15</v>
      </c>
      <c r="C171" s="75">
        <v>40617</v>
      </c>
      <c r="D171" s="76"/>
      <c r="E171" s="72"/>
      <c r="F171" s="72"/>
      <c r="G171" s="72"/>
      <c r="H171" s="72"/>
      <c r="I171" s="180"/>
      <c r="J171" s="22"/>
      <c r="K171" s="25" t="e">
        <f t="shared" si="4"/>
        <v>#DIV/0!</v>
      </c>
      <c r="L171" s="174"/>
      <c r="M171" s="174"/>
      <c r="N171" s="185" t="e">
        <f t="shared" si="5"/>
        <v>#DIV/0!</v>
      </c>
      <c r="O171" s="174"/>
      <c r="P171" s="174"/>
      <c r="Q171" s="174"/>
      <c r="R171" s="187"/>
      <c r="S171" s="15"/>
      <c r="T171" s="37"/>
      <c r="U171" s="13"/>
    </row>
    <row r="172" spans="1:21">
      <c r="A172" s="199"/>
      <c r="B172" s="37" t="s">
        <v>16</v>
      </c>
      <c r="C172" s="75">
        <v>40618</v>
      </c>
      <c r="D172" s="76"/>
      <c r="E172" s="72"/>
      <c r="F172" s="72"/>
      <c r="G172" s="72"/>
      <c r="H172" s="72"/>
      <c r="I172" s="180"/>
      <c r="J172" s="22"/>
      <c r="K172" s="25" t="e">
        <f t="shared" si="4"/>
        <v>#DIV/0!</v>
      </c>
      <c r="L172" s="174"/>
      <c r="M172" s="174"/>
      <c r="N172" s="185" t="e">
        <f t="shared" si="5"/>
        <v>#DIV/0!</v>
      </c>
      <c r="O172" s="174"/>
      <c r="P172" s="174"/>
      <c r="Q172" s="174"/>
      <c r="R172" s="187"/>
      <c r="S172" s="15"/>
      <c r="T172" s="37"/>
      <c r="U172" s="13"/>
    </row>
    <row r="173" spans="1:21">
      <c r="A173" s="199"/>
      <c r="B173" s="37" t="s">
        <v>17</v>
      </c>
      <c r="C173" s="75">
        <v>40619</v>
      </c>
      <c r="D173" s="76"/>
      <c r="E173" s="72"/>
      <c r="F173" s="72"/>
      <c r="G173" s="72"/>
      <c r="H173" s="72"/>
      <c r="I173" s="180"/>
      <c r="J173" s="22"/>
      <c r="K173" s="25" t="e">
        <f t="shared" si="4"/>
        <v>#DIV/0!</v>
      </c>
      <c r="L173" s="174"/>
      <c r="M173" s="174"/>
      <c r="N173" s="185" t="e">
        <f t="shared" si="5"/>
        <v>#DIV/0!</v>
      </c>
      <c r="O173" s="174"/>
      <c r="P173" s="174"/>
      <c r="Q173" s="174"/>
      <c r="R173" s="187"/>
      <c r="S173" s="15"/>
      <c r="T173" s="37"/>
      <c r="U173" s="13"/>
    </row>
    <row r="174" spans="1:21">
      <c r="A174" s="199"/>
      <c r="B174" s="37" t="s">
        <v>11</v>
      </c>
      <c r="C174" s="75">
        <v>40620</v>
      </c>
      <c r="D174" s="76"/>
      <c r="E174" s="72"/>
      <c r="F174" s="72"/>
      <c r="G174" s="72"/>
      <c r="H174" s="72"/>
      <c r="I174" s="180"/>
      <c r="J174" s="22"/>
      <c r="K174" s="25" t="e">
        <f t="shared" si="4"/>
        <v>#DIV/0!</v>
      </c>
      <c r="L174" s="174"/>
      <c r="M174" s="174"/>
      <c r="N174" s="185" t="e">
        <f t="shared" si="5"/>
        <v>#DIV/0!</v>
      </c>
      <c r="O174" s="174"/>
      <c r="P174" s="174"/>
      <c r="Q174" s="174"/>
      <c r="R174" s="187"/>
      <c r="S174" s="15"/>
      <c r="T174" s="37"/>
      <c r="U174" s="13"/>
    </row>
    <row r="175" spans="1:21">
      <c r="A175" s="199"/>
      <c r="B175" s="19" t="s">
        <v>12</v>
      </c>
      <c r="C175" s="77">
        <v>40621</v>
      </c>
      <c r="D175" s="76"/>
      <c r="E175" s="73"/>
      <c r="F175" s="73"/>
      <c r="G175" s="73"/>
      <c r="H175" s="73"/>
      <c r="I175" s="181"/>
      <c r="J175" s="28"/>
      <c r="K175" s="26" t="e">
        <f t="shared" si="4"/>
        <v>#DIV/0!</v>
      </c>
      <c r="L175" s="175"/>
      <c r="M175" s="175"/>
      <c r="N175" s="184" t="e">
        <f t="shared" si="5"/>
        <v>#DIV/0!</v>
      </c>
      <c r="O175" s="175"/>
      <c r="P175" s="175"/>
      <c r="Q175" s="175"/>
      <c r="R175" s="184"/>
      <c r="S175" s="20"/>
      <c r="T175" s="19"/>
      <c r="U175" s="14"/>
    </row>
    <row r="176" spans="1:21">
      <c r="A176" s="199"/>
      <c r="B176" s="19" t="s">
        <v>13</v>
      </c>
      <c r="C176" s="77">
        <v>40622</v>
      </c>
      <c r="D176" s="76"/>
      <c r="E176" s="73"/>
      <c r="F176" s="73"/>
      <c r="G176" s="73"/>
      <c r="H176" s="73"/>
      <c r="I176" s="181"/>
      <c r="J176" s="28"/>
      <c r="K176" s="26" t="e">
        <f t="shared" si="4"/>
        <v>#DIV/0!</v>
      </c>
      <c r="L176" s="175"/>
      <c r="M176" s="175"/>
      <c r="N176" s="184" t="e">
        <f t="shared" si="5"/>
        <v>#DIV/0!</v>
      </c>
      <c r="O176" s="175"/>
      <c r="P176" s="175"/>
      <c r="Q176" s="175"/>
      <c r="R176" s="184"/>
      <c r="S176" s="20"/>
      <c r="T176" s="19"/>
      <c r="U176" s="14"/>
    </row>
    <row r="177" spans="1:21">
      <c r="A177" s="199" t="s">
        <v>45</v>
      </c>
      <c r="B177" s="37" t="s">
        <v>14</v>
      </c>
      <c r="C177" s="75">
        <v>40623</v>
      </c>
      <c r="D177" s="76"/>
      <c r="E177" s="72"/>
      <c r="F177" s="72"/>
      <c r="G177" s="72"/>
      <c r="H177" s="72"/>
      <c r="I177" s="180"/>
      <c r="J177" s="22"/>
      <c r="K177" s="25" t="e">
        <f t="shared" si="4"/>
        <v>#DIV/0!</v>
      </c>
      <c r="L177" s="174"/>
      <c r="M177" s="174"/>
      <c r="N177" s="185" t="e">
        <f t="shared" si="5"/>
        <v>#DIV/0!</v>
      </c>
      <c r="O177" s="174"/>
      <c r="P177" s="174"/>
      <c r="Q177" s="174"/>
      <c r="R177" s="187"/>
      <c r="S177" s="15"/>
      <c r="T177" s="37"/>
      <c r="U177" s="13"/>
    </row>
    <row r="178" spans="1:21">
      <c r="A178" s="199"/>
      <c r="B178" s="37" t="s">
        <v>15</v>
      </c>
      <c r="C178" s="75">
        <v>40624</v>
      </c>
      <c r="D178" s="76"/>
      <c r="E178" s="72"/>
      <c r="F178" s="72"/>
      <c r="G178" s="72"/>
      <c r="H178" s="72"/>
      <c r="I178" s="180"/>
      <c r="J178" s="22"/>
      <c r="K178" s="25" t="e">
        <f t="shared" si="4"/>
        <v>#DIV/0!</v>
      </c>
      <c r="L178" s="174"/>
      <c r="M178" s="174"/>
      <c r="N178" s="185" t="e">
        <f t="shared" si="5"/>
        <v>#DIV/0!</v>
      </c>
      <c r="O178" s="174"/>
      <c r="P178" s="174"/>
      <c r="Q178" s="174"/>
      <c r="R178" s="187"/>
      <c r="S178" s="15"/>
      <c r="T178" s="37"/>
      <c r="U178" s="13"/>
    </row>
    <row r="179" spans="1:21">
      <c r="A179" s="199"/>
      <c r="B179" s="37" t="s">
        <v>16</v>
      </c>
      <c r="C179" s="75">
        <v>40625</v>
      </c>
      <c r="D179" s="76"/>
      <c r="E179" s="72"/>
      <c r="F179" s="72"/>
      <c r="G179" s="72"/>
      <c r="H179" s="72"/>
      <c r="I179" s="180"/>
      <c r="J179" s="22"/>
      <c r="K179" s="25" t="e">
        <f t="shared" si="4"/>
        <v>#DIV/0!</v>
      </c>
      <c r="L179" s="174"/>
      <c r="M179" s="174"/>
      <c r="N179" s="185" t="e">
        <f t="shared" si="5"/>
        <v>#DIV/0!</v>
      </c>
      <c r="O179" s="174"/>
      <c r="P179" s="174"/>
      <c r="Q179" s="174"/>
      <c r="R179" s="187"/>
      <c r="S179" s="15"/>
      <c r="T179" s="37"/>
      <c r="U179" s="13"/>
    </row>
    <row r="180" spans="1:21">
      <c r="A180" s="199"/>
      <c r="B180" s="37" t="s">
        <v>17</v>
      </c>
      <c r="C180" s="75">
        <v>40626</v>
      </c>
      <c r="D180" s="76"/>
      <c r="E180" s="72"/>
      <c r="F180" s="72"/>
      <c r="G180" s="72"/>
      <c r="H180" s="72"/>
      <c r="I180" s="180"/>
      <c r="J180" s="22"/>
      <c r="K180" s="25" t="e">
        <f t="shared" si="4"/>
        <v>#DIV/0!</v>
      </c>
      <c r="L180" s="174"/>
      <c r="M180" s="174"/>
      <c r="N180" s="185" t="e">
        <f t="shared" si="5"/>
        <v>#DIV/0!</v>
      </c>
      <c r="O180" s="174"/>
      <c r="P180" s="174"/>
      <c r="Q180" s="174"/>
      <c r="R180" s="187"/>
      <c r="S180" s="15"/>
      <c r="T180" s="37"/>
      <c r="U180" s="13"/>
    </row>
    <row r="181" spans="1:21">
      <c r="A181" s="199"/>
      <c r="B181" s="37" t="s">
        <v>11</v>
      </c>
      <c r="C181" s="75">
        <v>40627</v>
      </c>
      <c r="D181" s="76"/>
      <c r="E181" s="72"/>
      <c r="F181" s="72"/>
      <c r="G181" s="72"/>
      <c r="H181" s="72"/>
      <c r="I181" s="180"/>
      <c r="J181" s="22"/>
      <c r="K181" s="25" t="e">
        <f t="shared" si="4"/>
        <v>#DIV/0!</v>
      </c>
      <c r="L181" s="174"/>
      <c r="M181" s="174"/>
      <c r="N181" s="185" t="e">
        <f t="shared" si="5"/>
        <v>#DIV/0!</v>
      </c>
      <c r="O181" s="174"/>
      <c r="P181" s="174"/>
      <c r="Q181" s="174"/>
      <c r="R181" s="187"/>
      <c r="S181" s="15"/>
      <c r="T181" s="37"/>
      <c r="U181" s="13"/>
    </row>
    <row r="182" spans="1:21">
      <c r="A182" s="199"/>
      <c r="B182" s="19" t="s">
        <v>12</v>
      </c>
      <c r="C182" s="77">
        <v>40628</v>
      </c>
      <c r="D182" s="76"/>
      <c r="E182" s="73"/>
      <c r="F182" s="73"/>
      <c r="G182" s="73"/>
      <c r="H182" s="73"/>
      <c r="I182" s="181"/>
      <c r="J182" s="28"/>
      <c r="K182" s="26" t="e">
        <f t="shared" si="4"/>
        <v>#DIV/0!</v>
      </c>
      <c r="L182" s="175"/>
      <c r="M182" s="175"/>
      <c r="N182" s="184" t="e">
        <f t="shared" si="5"/>
        <v>#DIV/0!</v>
      </c>
      <c r="O182" s="175"/>
      <c r="P182" s="175"/>
      <c r="Q182" s="175"/>
      <c r="R182" s="184"/>
      <c r="S182" s="20"/>
      <c r="T182" s="19"/>
      <c r="U182" s="14"/>
    </row>
    <row r="183" spans="1:21">
      <c r="A183" s="199"/>
      <c r="B183" s="19" t="s">
        <v>13</v>
      </c>
      <c r="C183" s="77">
        <v>40629</v>
      </c>
      <c r="D183" s="76"/>
      <c r="E183" s="73"/>
      <c r="F183" s="73"/>
      <c r="G183" s="73"/>
      <c r="H183" s="73"/>
      <c r="I183" s="181"/>
      <c r="J183" s="28"/>
      <c r="K183" s="26" t="e">
        <f t="shared" si="4"/>
        <v>#DIV/0!</v>
      </c>
      <c r="L183" s="175"/>
      <c r="M183" s="175"/>
      <c r="N183" s="184" t="e">
        <f t="shared" si="5"/>
        <v>#DIV/0!</v>
      </c>
      <c r="O183" s="175"/>
      <c r="P183" s="175"/>
      <c r="Q183" s="175"/>
      <c r="R183" s="184"/>
      <c r="S183" s="20"/>
      <c r="T183" s="19"/>
      <c r="U183" s="14"/>
    </row>
    <row r="184" spans="1:21">
      <c r="A184" s="199" t="s">
        <v>46</v>
      </c>
      <c r="B184" s="37" t="s">
        <v>14</v>
      </c>
      <c r="C184" s="75">
        <v>40630</v>
      </c>
      <c r="D184" s="76"/>
      <c r="E184" s="72"/>
      <c r="F184" s="72"/>
      <c r="G184" s="72"/>
      <c r="H184" s="72"/>
      <c r="I184" s="180"/>
      <c r="J184" s="22"/>
      <c r="K184" s="25" t="e">
        <f t="shared" si="4"/>
        <v>#DIV/0!</v>
      </c>
      <c r="L184" s="174"/>
      <c r="M184" s="174"/>
      <c r="N184" s="185" t="e">
        <f t="shared" si="5"/>
        <v>#DIV/0!</v>
      </c>
      <c r="O184" s="174"/>
      <c r="P184" s="174"/>
      <c r="Q184" s="174"/>
      <c r="R184" s="187"/>
      <c r="S184" s="15"/>
      <c r="T184" s="37"/>
      <c r="U184" s="13"/>
    </row>
    <row r="185" spans="1:21">
      <c r="A185" s="199"/>
      <c r="B185" s="37" t="s">
        <v>15</v>
      </c>
      <c r="C185" s="75">
        <v>40631</v>
      </c>
      <c r="D185" s="76"/>
      <c r="E185" s="72"/>
      <c r="F185" s="72"/>
      <c r="G185" s="72"/>
      <c r="H185" s="72"/>
      <c r="I185" s="180"/>
      <c r="J185" s="22"/>
      <c r="K185" s="25" t="e">
        <f t="shared" si="4"/>
        <v>#DIV/0!</v>
      </c>
      <c r="L185" s="174"/>
      <c r="M185" s="174"/>
      <c r="N185" s="185" t="e">
        <f t="shared" si="5"/>
        <v>#DIV/0!</v>
      </c>
      <c r="O185" s="174"/>
      <c r="P185" s="174"/>
      <c r="Q185" s="174"/>
      <c r="R185" s="187"/>
      <c r="S185" s="15"/>
      <c r="T185" s="37"/>
      <c r="U185" s="13"/>
    </row>
    <row r="186" spans="1:21">
      <c r="A186" s="199"/>
      <c r="B186" s="37" t="s">
        <v>16</v>
      </c>
      <c r="C186" s="75">
        <v>40632</v>
      </c>
      <c r="D186" s="76"/>
      <c r="E186" s="72"/>
      <c r="F186" s="72"/>
      <c r="G186" s="72"/>
      <c r="H186" s="72"/>
      <c r="I186" s="180"/>
      <c r="J186" s="22"/>
      <c r="K186" s="25" t="e">
        <f t="shared" si="4"/>
        <v>#DIV/0!</v>
      </c>
      <c r="L186" s="174"/>
      <c r="M186" s="174"/>
      <c r="N186" s="185" t="e">
        <f t="shared" si="5"/>
        <v>#DIV/0!</v>
      </c>
      <c r="O186" s="174"/>
      <c r="P186" s="174"/>
      <c r="Q186" s="174"/>
      <c r="R186" s="187"/>
      <c r="S186" s="15"/>
      <c r="T186" s="37"/>
      <c r="U186" s="13"/>
    </row>
    <row r="187" spans="1:21">
      <c r="A187" s="199"/>
      <c r="B187" s="37" t="s">
        <v>17</v>
      </c>
      <c r="C187" s="75">
        <v>40633</v>
      </c>
      <c r="D187" s="76"/>
      <c r="E187" s="72"/>
      <c r="F187" s="72"/>
      <c r="G187" s="72"/>
      <c r="H187" s="72"/>
      <c r="I187" s="180"/>
      <c r="J187" s="22"/>
      <c r="K187" s="25" t="e">
        <f t="shared" si="4"/>
        <v>#DIV/0!</v>
      </c>
      <c r="L187" s="174"/>
      <c r="M187" s="174"/>
      <c r="N187" s="185" t="e">
        <f t="shared" si="5"/>
        <v>#DIV/0!</v>
      </c>
      <c r="O187" s="174"/>
      <c r="P187" s="174"/>
      <c r="Q187" s="174"/>
      <c r="R187" s="187"/>
      <c r="S187" s="15"/>
      <c r="T187" s="37"/>
      <c r="U187" s="13"/>
    </row>
    <row r="188" spans="1:21">
      <c r="A188" s="199"/>
      <c r="B188" s="37" t="s">
        <v>11</v>
      </c>
      <c r="C188" s="75">
        <v>40634</v>
      </c>
      <c r="D188" s="76"/>
      <c r="E188" s="72"/>
      <c r="F188" s="72"/>
      <c r="G188" s="72"/>
      <c r="H188" s="72"/>
      <c r="I188" s="180"/>
      <c r="J188" s="22"/>
      <c r="K188" s="25" t="e">
        <f t="shared" si="4"/>
        <v>#DIV/0!</v>
      </c>
      <c r="L188" s="174"/>
      <c r="M188" s="174"/>
      <c r="N188" s="185" t="e">
        <f t="shared" si="5"/>
        <v>#DIV/0!</v>
      </c>
      <c r="O188" s="174"/>
      <c r="P188" s="174"/>
      <c r="Q188" s="174"/>
      <c r="R188" s="187"/>
      <c r="S188" s="15"/>
      <c r="T188" s="37"/>
      <c r="U188" s="13"/>
    </row>
    <row r="189" spans="1:21">
      <c r="A189" s="199"/>
      <c r="B189" s="19" t="s">
        <v>12</v>
      </c>
      <c r="C189" s="77">
        <v>40635</v>
      </c>
      <c r="D189" s="76"/>
      <c r="E189" s="73"/>
      <c r="F189" s="73"/>
      <c r="G189" s="73"/>
      <c r="H189" s="73"/>
      <c r="I189" s="181"/>
      <c r="J189" s="28"/>
      <c r="K189" s="26" t="e">
        <f t="shared" si="4"/>
        <v>#DIV/0!</v>
      </c>
      <c r="L189" s="175"/>
      <c r="M189" s="175"/>
      <c r="N189" s="184" t="e">
        <f t="shared" si="5"/>
        <v>#DIV/0!</v>
      </c>
      <c r="O189" s="175"/>
      <c r="P189" s="175"/>
      <c r="Q189" s="175"/>
      <c r="R189" s="184"/>
      <c r="S189" s="20"/>
      <c r="T189" s="19"/>
      <c r="U189" s="14"/>
    </row>
    <row r="190" spans="1:21">
      <c r="A190" s="199"/>
      <c r="B190" s="19" t="s">
        <v>13</v>
      </c>
      <c r="C190" s="77">
        <v>40636</v>
      </c>
      <c r="D190" s="76"/>
      <c r="E190" s="73"/>
      <c r="F190" s="73"/>
      <c r="G190" s="73"/>
      <c r="H190" s="73"/>
      <c r="I190" s="181"/>
      <c r="J190" s="28"/>
      <c r="K190" s="26" t="e">
        <f t="shared" si="4"/>
        <v>#DIV/0!</v>
      </c>
      <c r="L190" s="175"/>
      <c r="M190" s="175"/>
      <c r="N190" s="184" t="e">
        <f t="shared" si="5"/>
        <v>#DIV/0!</v>
      </c>
      <c r="O190" s="175"/>
      <c r="P190" s="175"/>
      <c r="Q190" s="175"/>
      <c r="R190" s="184"/>
      <c r="S190" s="20"/>
      <c r="T190" s="19"/>
      <c r="U190" s="14"/>
    </row>
    <row r="191" spans="1:21">
      <c r="A191" s="199" t="s">
        <v>47</v>
      </c>
      <c r="B191" s="37" t="s">
        <v>14</v>
      </c>
      <c r="C191" s="75">
        <v>40637</v>
      </c>
      <c r="D191" s="76"/>
      <c r="E191" s="72"/>
      <c r="F191" s="72"/>
      <c r="G191" s="72"/>
      <c r="H191" s="72"/>
      <c r="I191" s="180"/>
      <c r="J191" s="22"/>
      <c r="K191" s="25" t="e">
        <f t="shared" si="4"/>
        <v>#DIV/0!</v>
      </c>
      <c r="L191" s="174"/>
      <c r="M191" s="174"/>
      <c r="N191" s="185" t="e">
        <f t="shared" si="5"/>
        <v>#DIV/0!</v>
      </c>
      <c r="O191" s="174"/>
      <c r="P191" s="174"/>
      <c r="Q191" s="174"/>
      <c r="R191" s="187"/>
      <c r="S191" s="15"/>
      <c r="T191" s="37"/>
      <c r="U191" s="13"/>
    </row>
    <row r="192" spans="1:21">
      <c r="A192" s="199"/>
      <c r="B192" s="37" t="s">
        <v>15</v>
      </c>
      <c r="C192" s="75">
        <v>40638</v>
      </c>
      <c r="D192" s="76"/>
      <c r="E192" s="72"/>
      <c r="F192" s="72"/>
      <c r="G192" s="72"/>
      <c r="H192" s="72"/>
      <c r="I192" s="180"/>
      <c r="J192" s="22"/>
      <c r="K192" s="25" t="e">
        <f t="shared" si="4"/>
        <v>#DIV/0!</v>
      </c>
      <c r="L192" s="174"/>
      <c r="M192" s="174"/>
      <c r="N192" s="185" t="e">
        <f t="shared" si="5"/>
        <v>#DIV/0!</v>
      </c>
      <c r="O192" s="174"/>
      <c r="P192" s="174"/>
      <c r="Q192" s="174"/>
      <c r="R192" s="187"/>
      <c r="S192" s="15"/>
      <c r="T192" s="37"/>
      <c r="U192" s="13"/>
    </row>
    <row r="193" spans="1:21">
      <c r="A193" s="199"/>
      <c r="B193" s="37" t="s">
        <v>16</v>
      </c>
      <c r="C193" s="75">
        <v>40639</v>
      </c>
      <c r="D193" s="76"/>
      <c r="E193" s="72"/>
      <c r="F193" s="72"/>
      <c r="G193" s="72"/>
      <c r="H193" s="72"/>
      <c r="I193" s="180"/>
      <c r="J193" s="22"/>
      <c r="K193" s="25" t="e">
        <f t="shared" si="4"/>
        <v>#DIV/0!</v>
      </c>
      <c r="L193" s="174"/>
      <c r="M193" s="174"/>
      <c r="N193" s="185" t="e">
        <f t="shared" si="5"/>
        <v>#DIV/0!</v>
      </c>
      <c r="O193" s="174"/>
      <c r="P193" s="174"/>
      <c r="Q193" s="174"/>
      <c r="R193" s="187"/>
      <c r="S193" s="15"/>
      <c r="T193" s="37"/>
      <c r="U193" s="13"/>
    </row>
    <row r="194" spans="1:21">
      <c r="A194" s="199"/>
      <c r="B194" s="37" t="s">
        <v>17</v>
      </c>
      <c r="C194" s="75">
        <v>40640</v>
      </c>
      <c r="D194" s="76"/>
      <c r="E194" s="72"/>
      <c r="F194" s="72"/>
      <c r="G194" s="72"/>
      <c r="H194" s="72"/>
      <c r="I194" s="180"/>
      <c r="J194" s="22"/>
      <c r="K194" s="25" t="e">
        <f t="shared" si="4"/>
        <v>#DIV/0!</v>
      </c>
      <c r="L194" s="174"/>
      <c r="M194" s="174"/>
      <c r="N194" s="185" t="e">
        <f t="shared" si="5"/>
        <v>#DIV/0!</v>
      </c>
      <c r="O194" s="174"/>
      <c r="P194" s="174"/>
      <c r="Q194" s="174"/>
      <c r="R194" s="187"/>
      <c r="S194" s="15"/>
      <c r="T194" s="37"/>
      <c r="U194" s="13"/>
    </row>
    <row r="195" spans="1:21">
      <c r="A195" s="199"/>
      <c r="B195" s="37" t="s">
        <v>11</v>
      </c>
      <c r="C195" s="75">
        <v>40641</v>
      </c>
      <c r="D195" s="76"/>
      <c r="E195" s="72"/>
      <c r="F195" s="72"/>
      <c r="G195" s="72"/>
      <c r="H195" s="72"/>
      <c r="I195" s="180"/>
      <c r="J195" s="22"/>
      <c r="K195" s="25" t="e">
        <f t="shared" si="4"/>
        <v>#DIV/0!</v>
      </c>
      <c r="L195" s="174"/>
      <c r="M195" s="174"/>
      <c r="N195" s="185" t="e">
        <f t="shared" si="5"/>
        <v>#DIV/0!</v>
      </c>
      <c r="O195" s="174"/>
      <c r="P195" s="174"/>
      <c r="Q195" s="174"/>
      <c r="R195" s="187"/>
      <c r="S195" s="15"/>
      <c r="T195" s="37"/>
      <c r="U195" s="13"/>
    </row>
    <row r="196" spans="1:21">
      <c r="A196" s="199"/>
      <c r="B196" s="19" t="s">
        <v>12</v>
      </c>
      <c r="C196" s="77">
        <v>40642</v>
      </c>
      <c r="D196" s="76"/>
      <c r="E196" s="73"/>
      <c r="F196" s="73"/>
      <c r="G196" s="73"/>
      <c r="H196" s="73"/>
      <c r="I196" s="181"/>
      <c r="J196" s="28"/>
      <c r="K196" s="26" t="e">
        <f t="shared" si="4"/>
        <v>#DIV/0!</v>
      </c>
      <c r="L196" s="175"/>
      <c r="M196" s="175"/>
      <c r="N196" s="184" t="e">
        <f t="shared" si="5"/>
        <v>#DIV/0!</v>
      </c>
      <c r="O196" s="175"/>
      <c r="P196" s="175"/>
      <c r="Q196" s="175"/>
      <c r="R196" s="184"/>
      <c r="S196" s="20"/>
      <c r="T196" s="19"/>
      <c r="U196" s="14"/>
    </row>
    <row r="197" spans="1:21">
      <c r="A197" s="199"/>
      <c r="B197" s="19" t="s">
        <v>13</v>
      </c>
      <c r="C197" s="77">
        <v>40643</v>
      </c>
      <c r="D197" s="76"/>
      <c r="E197" s="73"/>
      <c r="F197" s="73"/>
      <c r="G197" s="73"/>
      <c r="H197" s="73"/>
      <c r="I197" s="181"/>
      <c r="J197" s="28"/>
      <c r="K197" s="26" t="e">
        <f t="shared" si="4"/>
        <v>#DIV/0!</v>
      </c>
      <c r="L197" s="175"/>
      <c r="M197" s="175"/>
      <c r="N197" s="184" t="e">
        <f t="shared" si="5"/>
        <v>#DIV/0!</v>
      </c>
      <c r="O197" s="175"/>
      <c r="P197" s="175"/>
      <c r="Q197" s="175"/>
      <c r="R197" s="184"/>
      <c r="S197" s="20"/>
      <c r="T197" s="19"/>
      <c r="U197" s="14"/>
    </row>
    <row r="198" spans="1:21">
      <c r="A198" s="199" t="s">
        <v>48</v>
      </c>
      <c r="B198" s="37" t="s">
        <v>14</v>
      </c>
      <c r="C198" s="75">
        <v>40644</v>
      </c>
      <c r="D198" s="76"/>
      <c r="E198" s="72"/>
      <c r="F198" s="72"/>
      <c r="G198" s="72"/>
      <c r="H198" s="72"/>
      <c r="I198" s="180"/>
      <c r="J198" s="22"/>
      <c r="K198" s="25" t="e">
        <f t="shared" si="4"/>
        <v>#DIV/0!</v>
      </c>
      <c r="L198" s="174"/>
      <c r="M198" s="174"/>
      <c r="N198" s="185" t="e">
        <f t="shared" si="5"/>
        <v>#DIV/0!</v>
      </c>
      <c r="O198" s="174"/>
      <c r="P198" s="174"/>
      <c r="Q198" s="174"/>
      <c r="R198" s="187"/>
      <c r="S198" s="15"/>
      <c r="T198" s="37"/>
      <c r="U198" s="13"/>
    </row>
    <row r="199" spans="1:21">
      <c r="A199" s="199"/>
      <c r="B199" s="37" t="s">
        <v>15</v>
      </c>
      <c r="C199" s="75">
        <v>40645</v>
      </c>
      <c r="D199" s="76"/>
      <c r="E199" s="72"/>
      <c r="F199" s="72"/>
      <c r="G199" s="72"/>
      <c r="H199" s="72"/>
      <c r="I199" s="180"/>
      <c r="J199" s="22"/>
      <c r="K199" s="25" t="e">
        <f t="shared" ref="K199:K262" si="6">I199/J199/24</f>
        <v>#DIV/0!</v>
      </c>
      <c r="L199" s="174"/>
      <c r="M199" s="174"/>
      <c r="N199" s="185" t="e">
        <f t="shared" si="5"/>
        <v>#DIV/0!</v>
      </c>
      <c r="O199" s="174"/>
      <c r="P199" s="174"/>
      <c r="Q199" s="174"/>
      <c r="R199" s="187"/>
      <c r="S199" s="15"/>
      <c r="T199" s="37"/>
      <c r="U199" s="13"/>
    </row>
    <row r="200" spans="1:21">
      <c r="A200" s="199"/>
      <c r="B200" s="37" t="s">
        <v>16</v>
      </c>
      <c r="C200" s="75">
        <v>40646</v>
      </c>
      <c r="D200" s="76"/>
      <c r="E200" s="72"/>
      <c r="F200" s="72"/>
      <c r="G200" s="72"/>
      <c r="H200" s="72"/>
      <c r="I200" s="180"/>
      <c r="J200" s="22"/>
      <c r="K200" s="25" t="e">
        <f t="shared" si="6"/>
        <v>#DIV/0!</v>
      </c>
      <c r="L200" s="174"/>
      <c r="M200" s="174"/>
      <c r="N200" s="185" t="e">
        <f t="shared" ref="N200:N263" si="7">M200/L200</f>
        <v>#DIV/0!</v>
      </c>
      <c r="O200" s="174"/>
      <c r="P200" s="174"/>
      <c r="Q200" s="174"/>
      <c r="R200" s="187"/>
      <c r="S200" s="15"/>
      <c r="T200" s="37"/>
      <c r="U200" s="13"/>
    </row>
    <row r="201" spans="1:21">
      <c r="A201" s="199"/>
      <c r="B201" s="37" t="s">
        <v>17</v>
      </c>
      <c r="C201" s="75">
        <v>40647</v>
      </c>
      <c r="D201" s="76"/>
      <c r="E201" s="72"/>
      <c r="F201" s="72"/>
      <c r="G201" s="72"/>
      <c r="H201" s="72"/>
      <c r="I201" s="180"/>
      <c r="J201" s="22"/>
      <c r="K201" s="25" t="e">
        <f t="shared" si="6"/>
        <v>#DIV/0!</v>
      </c>
      <c r="L201" s="174"/>
      <c r="M201" s="174"/>
      <c r="N201" s="185" t="e">
        <f t="shared" si="7"/>
        <v>#DIV/0!</v>
      </c>
      <c r="O201" s="174"/>
      <c r="P201" s="174"/>
      <c r="Q201" s="174"/>
      <c r="R201" s="187"/>
      <c r="S201" s="15"/>
      <c r="T201" s="37"/>
      <c r="U201" s="13"/>
    </row>
    <row r="202" spans="1:21">
      <c r="A202" s="199"/>
      <c r="B202" s="37" t="s">
        <v>11</v>
      </c>
      <c r="C202" s="75">
        <v>40648</v>
      </c>
      <c r="D202" s="76"/>
      <c r="E202" s="72"/>
      <c r="F202" s="72"/>
      <c r="G202" s="72"/>
      <c r="H202" s="72"/>
      <c r="I202" s="180"/>
      <c r="J202" s="22"/>
      <c r="K202" s="25" t="e">
        <f t="shared" si="6"/>
        <v>#DIV/0!</v>
      </c>
      <c r="L202" s="174"/>
      <c r="M202" s="174"/>
      <c r="N202" s="185" t="e">
        <f t="shared" si="7"/>
        <v>#DIV/0!</v>
      </c>
      <c r="O202" s="174"/>
      <c r="P202" s="174"/>
      <c r="Q202" s="174"/>
      <c r="R202" s="187"/>
      <c r="S202" s="15"/>
      <c r="T202" s="37"/>
      <c r="U202" s="13"/>
    </row>
    <row r="203" spans="1:21">
      <c r="A203" s="199"/>
      <c r="B203" s="19" t="s">
        <v>12</v>
      </c>
      <c r="C203" s="77">
        <v>40649</v>
      </c>
      <c r="D203" s="76"/>
      <c r="E203" s="73"/>
      <c r="F203" s="73"/>
      <c r="G203" s="73"/>
      <c r="H203" s="73"/>
      <c r="I203" s="181"/>
      <c r="J203" s="28"/>
      <c r="K203" s="26" t="e">
        <f t="shared" si="6"/>
        <v>#DIV/0!</v>
      </c>
      <c r="L203" s="175"/>
      <c r="M203" s="175"/>
      <c r="N203" s="184" t="e">
        <f t="shared" si="7"/>
        <v>#DIV/0!</v>
      </c>
      <c r="O203" s="175"/>
      <c r="P203" s="175"/>
      <c r="Q203" s="175"/>
      <c r="R203" s="184"/>
      <c r="S203" s="20"/>
      <c r="T203" s="19"/>
      <c r="U203" s="14"/>
    </row>
    <row r="204" spans="1:21">
      <c r="A204" s="199"/>
      <c r="B204" s="19" t="s">
        <v>13</v>
      </c>
      <c r="C204" s="77">
        <v>40650</v>
      </c>
      <c r="D204" s="76"/>
      <c r="E204" s="73"/>
      <c r="F204" s="73"/>
      <c r="G204" s="73"/>
      <c r="H204" s="73"/>
      <c r="I204" s="181"/>
      <c r="J204" s="28"/>
      <c r="K204" s="26" t="e">
        <f t="shared" si="6"/>
        <v>#DIV/0!</v>
      </c>
      <c r="L204" s="175"/>
      <c r="M204" s="175"/>
      <c r="N204" s="184" t="e">
        <f t="shared" si="7"/>
        <v>#DIV/0!</v>
      </c>
      <c r="O204" s="175"/>
      <c r="P204" s="175"/>
      <c r="Q204" s="175"/>
      <c r="R204" s="184"/>
      <c r="S204" s="20"/>
      <c r="T204" s="19"/>
      <c r="U204" s="14"/>
    </row>
    <row r="205" spans="1:21">
      <c r="A205" s="199" t="s">
        <v>49</v>
      </c>
      <c r="B205" s="37" t="s">
        <v>14</v>
      </c>
      <c r="C205" s="75">
        <v>40651</v>
      </c>
      <c r="D205" s="76"/>
      <c r="E205" s="72"/>
      <c r="F205" s="72"/>
      <c r="G205" s="72"/>
      <c r="H205" s="72"/>
      <c r="I205" s="180"/>
      <c r="J205" s="22"/>
      <c r="K205" s="25" t="e">
        <f t="shared" si="6"/>
        <v>#DIV/0!</v>
      </c>
      <c r="L205" s="174"/>
      <c r="M205" s="174"/>
      <c r="N205" s="185" t="e">
        <f t="shared" si="7"/>
        <v>#DIV/0!</v>
      </c>
      <c r="O205" s="174"/>
      <c r="P205" s="174"/>
      <c r="Q205" s="174"/>
      <c r="R205" s="187"/>
      <c r="S205" s="15"/>
      <c r="T205" s="37"/>
      <c r="U205" s="13"/>
    </row>
    <row r="206" spans="1:21">
      <c r="A206" s="199"/>
      <c r="B206" s="37" t="s">
        <v>15</v>
      </c>
      <c r="C206" s="75">
        <v>40652</v>
      </c>
      <c r="D206" s="76"/>
      <c r="E206" s="72"/>
      <c r="F206" s="72"/>
      <c r="G206" s="72"/>
      <c r="H206" s="72"/>
      <c r="I206" s="180"/>
      <c r="J206" s="22"/>
      <c r="K206" s="25" t="e">
        <f t="shared" si="6"/>
        <v>#DIV/0!</v>
      </c>
      <c r="L206" s="174"/>
      <c r="M206" s="174"/>
      <c r="N206" s="185" t="e">
        <f t="shared" si="7"/>
        <v>#DIV/0!</v>
      </c>
      <c r="O206" s="174"/>
      <c r="P206" s="174"/>
      <c r="Q206" s="174"/>
      <c r="R206" s="187"/>
      <c r="S206" s="15"/>
      <c r="T206" s="37"/>
      <c r="U206" s="13"/>
    </row>
    <row r="207" spans="1:21">
      <c r="A207" s="199"/>
      <c r="B207" s="37" t="s">
        <v>16</v>
      </c>
      <c r="C207" s="75">
        <v>40653</v>
      </c>
      <c r="D207" s="76"/>
      <c r="E207" s="72"/>
      <c r="F207" s="72"/>
      <c r="G207" s="72"/>
      <c r="H207" s="72"/>
      <c r="I207" s="180"/>
      <c r="J207" s="22"/>
      <c r="K207" s="25" t="e">
        <f t="shared" si="6"/>
        <v>#DIV/0!</v>
      </c>
      <c r="L207" s="174"/>
      <c r="M207" s="174"/>
      <c r="N207" s="185" t="e">
        <f t="shared" si="7"/>
        <v>#DIV/0!</v>
      </c>
      <c r="O207" s="174"/>
      <c r="P207" s="174"/>
      <c r="Q207" s="174"/>
      <c r="R207" s="187"/>
      <c r="S207" s="15"/>
      <c r="T207" s="37"/>
      <c r="U207" s="13"/>
    </row>
    <row r="208" spans="1:21">
      <c r="A208" s="199"/>
      <c r="B208" s="37" t="s">
        <v>17</v>
      </c>
      <c r="C208" s="75">
        <v>40654</v>
      </c>
      <c r="D208" s="76"/>
      <c r="E208" s="72"/>
      <c r="F208" s="72"/>
      <c r="G208" s="72"/>
      <c r="H208" s="72"/>
      <c r="I208" s="180"/>
      <c r="J208" s="22"/>
      <c r="K208" s="25" t="e">
        <f t="shared" si="6"/>
        <v>#DIV/0!</v>
      </c>
      <c r="L208" s="174"/>
      <c r="M208" s="174"/>
      <c r="N208" s="185" t="e">
        <f t="shared" si="7"/>
        <v>#DIV/0!</v>
      </c>
      <c r="O208" s="174"/>
      <c r="P208" s="174"/>
      <c r="Q208" s="174"/>
      <c r="R208" s="187"/>
      <c r="S208" s="15"/>
      <c r="T208" s="37"/>
      <c r="U208" s="13"/>
    </row>
    <row r="209" spans="1:21">
      <c r="A209" s="199"/>
      <c r="B209" s="37" t="s">
        <v>11</v>
      </c>
      <c r="C209" s="75">
        <v>40655</v>
      </c>
      <c r="D209" s="76"/>
      <c r="E209" s="72"/>
      <c r="F209" s="72"/>
      <c r="G209" s="72"/>
      <c r="H209" s="72"/>
      <c r="I209" s="180"/>
      <c r="J209" s="22"/>
      <c r="K209" s="25" t="e">
        <f t="shared" si="6"/>
        <v>#DIV/0!</v>
      </c>
      <c r="L209" s="174"/>
      <c r="M209" s="174"/>
      <c r="N209" s="185" t="e">
        <f t="shared" si="7"/>
        <v>#DIV/0!</v>
      </c>
      <c r="O209" s="174"/>
      <c r="P209" s="174"/>
      <c r="Q209" s="174"/>
      <c r="R209" s="187"/>
      <c r="S209" s="15"/>
      <c r="T209" s="37"/>
      <c r="U209" s="13"/>
    </row>
    <row r="210" spans="1:21">
      <c r="A210" s="199"/>
      <c r="B210" s="19" t="s">
        <v>12</v>
      </c>
      <c r="C210" s="77">
        <v>40656</v>
      </c>
      <c r="D210" s="76"/>
      <c r="E210" s="73"/>
      <c r="F210" s="73"/>
      <c r="G210" s="73"/>
      <c r="H210" s="73"/>
      <c r="I210" s="181"/>
      <c r="J210" s="28"/>
      <c r="K210" s="26" t="e">
        <f t="shared" si="6"/>
        <v>#DIV/0!</v>
      </c>
      <c r="L210" s="175"/>
      <c r="M210" s="175"/>
      <c r="N210" s="184" t="e">
        <f t="shared" si="7"/>
        <v>#DIV/0!</v>
      </c>
      <c r="O210" s="175"/>
      <c r="P210" s="175"/>
      <c r="Q210" s="175"/>
      <c r="R210" s="184"/>
      <c r="S210" s="20"/>
      <c r="T210" s="19"/>
      <c r="U210" s="14"/>
    </row>
    <row r="211" spans="1:21">
      <c r="A211" s="199"/>
      <c r="B211" s="19" t="s">
        <v>13</v>
      </c>
      <c r="C211" s="77">
        <v>40657</v>
      </c>
      <c r="D211" s="76"/>
      <c r="E211" s="73"/>
      <c r="F211" s="73"/>
      <c r="G211" s="73"/>
      <c r="H211" s="73"/>
      <c r="I211" s="181"/>
      <c r="J211" s="28"/>
      <c r="K211" s="26" t="e">
        <f t="shared" si="6"/>
        <v>#DIV/0!</v>
      </c>
      <c r="L211" s="175"/>
      <c r="M211" s="175"/>
      <c r="N211" s="184" t="e">
        <f t="shared" si="7"/>
        <v>#DIV/0!</v>
      </c>
      <c r="O211" s="175"/>
      <c r="P211" s="175"/>
      <c r="Q211" s="175"/>
      <c r="R211" s="184"/>
      <c r="S211" s="20"/>
      <c r="T211" s="19"/>
      <c r="U211" s="14"/>
    </row>
    <row r="212" spans="1:21">
      <c r="A212" s="199" t="s">
        <v>50</v>
      </c>
      <c r="B212" s="37" t="s">
        <v>14</v>
      </c>
      <c r="C212" s="75">
        <v>40658</v>
      </c>
      <c r="D212" s="76"/>
      <c r="E212" s="72"/>
      <c r="F212" s="72"/>
      <c r="G212" s="72"/>
      <c r="H212" s="72"/>
      <c r="I212" s="180"/>
      <c r="J212" s="22"/>
      <c r="K212" s="25" t="e">
        <f t="shared" si="6"/>
        <v>#DIV/0!</v>
      </c>
      <c r="L212" s="174"/>
      <c r="M212" s="174"/>
      <c r="N212" s="185" t="e">
        <f t="shared" si="7"/>
        <v>#DIV/0!</v>
      </c>
      <c r="O212" s="174"/>
      <c r="P212" s="174"/>
      <c r="Q212" s="174"/>
      <c r="R212" s="187"/>
      <c r="S212" s="15"/>
      <c r="T212" s="37"/>
      <c r="U212" s="13"/>
    </row>
    <row r="213" spans="1:21">
      <c r="A213" s="199"/>
      <c r="B213" s="37" t="s">
        <v>15</v>
      </c>
      <c r="C213" s="75">
        <v>40659</v>
      </c>
      <c r="D213" s="76"/>
      <c r="E213" s="72"/>
      <c r="F213" s="72"/>
      <c r="G213" s="72"/>
      <c r="H213" s="72"/>
      <c r="I213" s="180"/>
      <c r="J213" s="22"/>
      <c r="K213" s="25" t="e">
        <f t="shared" si="6"/>
        <v>#DIV/0!</v>
      </c>
      <c r="L213" s="174"/>
      <c r="M213" s="174"/>
      <c r="N213" s="185" t="e">
        <f t="shared" si="7"/>
        <v>#DIV/0!</v>
      </c>
      <c r="O213" s="174"/>
      <c r="P213" s="174"/>
      <c r="Q213" s="174"/>
      <c r="R213" s="187"/>
      <c r="S213" s="15"/>
      <c r="T213" s="37"/>
      <c r="U213" s="13"/>
    </row>
    <row r="214" spans="1:21">
      <c r="A214" s="199"/>
      <c r="B214" s="37" t="s">
        <v>16</v>
      </c>
      <c r="C214" s="75">
        <v>40660</v>
      </c>
      <c r="D214" s="76"/>
      <c r="E214" s="72"/>
      <c r="F214" s="72"/>
      <c r="G214" s="72"/>
      <c r="H214" s="72"/>
      <c r="I214" s="180"/>
      <c r="J214" s="22"/>
      <c r="K214" s="25" t="e">
        <f t="shared" si="6"/>
        <v>#DIV/0!</v>
      </c>
      <c r="L214" s="174"/>
      <c r="M214" s="174"/>
      <c r="N214" s="185" t="e">
        <f t="shared" si="7"/>
        <v>#DIV/0!</v>
      </c>
      <c r="O214" s="174"/>
      <c r="P214" s="174"/>
      <c r="Q214" s="174"/>
      <c r="R214" s="187"/>
      <c r="S214" s="15"/>
      <c r="T214" s="37"/>
      <c r="U214" s="13"/>
    </row>
    <row r="215" spans="1:21">
      <c r="A215" s="199"/>
      <c r="B215" s="37" t="s">
        <v>17</v>
      </c>
      <c r="C215" s="75">
        <v>40661</v>
      </c>
      <c r="D215" s="76"/>
      <c r="E215" s="72"/>
      <c r="F215" s="72"/>
      <c r="G215" s="72"/>
      <c r="H215" s="72"/>
      <c r="I215" s="180"/>
      <c r="J215" s="22"/>
      <c r="K215" s="25" t="e">
        <f t="shared" si="6"/>
        <v>#DIV/0!</v>
      </c>
      <c r="L215" s="174"/>
      <c r="M215" s="174"/>
      <c r="N215" s="185" t="e">
        <f t="shared" si="7"/>
        <v>#DIV/0!</v>
      </c>
      <c r="O215" s="174"/>
      <c r="P215" s="174"/>
      <c r="Q215" s="174"/>
      <c r="R215" s="187"/>
      <c r="S215" s="15"/>
      <c r="T215" s="37"/>
      <c r="U215" s="13"/>
    </row>
    <row r="216" spans="1:21">
      <c r="A216" s="199"/>
      <c r="B216" s="37" t="s">
        <v>11</v>
      </c>
      <c r="C216" s="75">
        <v>40662</v>
      </c>
      <c r="D216" s="76"/>
      <c r="E216" s="72"/>
      <c r="F216" s="72"/>
      <c r="G216" s="72"/>
      <c r="H216" s="72"/>
      <c r="I216" s="180"/>
      <c r="J216" s="22"/>
      <c r="K216" s="25" t="e">
        <f t="shared" si="6"/>
        <v>#DIV/0!</v>
      </c>
      <c r="L216" s="174"/>
      <c r="M216" s="174"/>
      <c r="N216" s="185" t="e">
        <f t="shared" si="7"/>
        <v>#DIV/0!</v>
      </c>
      <c r="O216" s="174"/>
      <c r="P216" s="174"/>
      <c r="Q216" s="174"/>
      <c r="R216" s="187"/>
      <c r="S216" s="15"/>
      <c r="T216" s="37"/>
      <c r="U216" s="13"/>
    </row>
    <row r="217" spans="1:21">
      <c r="A217" s="199"/>
      <c r="B217" s="19" t="s">
        <v>12</v>
      </c>
      <c r="C217" s="77">
        <v>40663</v>
      </c>
      <c r="D217" s="76"/>
      <c r="E217" s="73"/>
      <c r="F217" s="73"/>
      <c r="G217" s="73"/>
      <c r="H217" s="73"/>
      <c r="I217" s="181"/>
      <c r="J217" s="28"/>
      <c r="K217" s="26" t="e">
        <f t="shared" si="6"/>
        <v>#DIV/0!</v>
      </c>
      <c r="L217" s="175"/>
      <c r="M217" s="175"/>
      <c r="N217" s="184" t="e">
        <f t="shared" si="7"/>
        <v>#DIV/0!</v>
      </c>
      <c r="O217" s="175"/>
      <c r="P217" s="175"/>
      <c r="Q217" s="175"/>
      <c r="R217" s="184"/>
      <c r="S217" s="20"/>
      <c r="T217" s="19"/>
      <c r="U217" s="14"/>
    </row>
    <row r="218" spans="1:21">
      <c r="A218" s="199"/>
      <c r="B218" s="19" t="s">
        <v>13</v>
      </c>
      <c r="C218" s="77">
        <v>40664</v>
      </c>
      <c r="D218" s="76"/>
      <c r="E218" s="73"/>
      <c r="F218" s="73"/>
      <c r="G218" s="73"/>
      <c r="H218" s="73"/>
      <c r="I218" s="181"/>
      <c r="J218" s="28"/>
      <c r="K218" s="26" t="e">
        <f t="shared" si="6"/>
        <v>#DIV/0!</v>
      </c>
      <c r="L218" s="175"/>
      <c r="M218" s="175"/>
      <c r="N218" s="184" t="e">
        <f t="shared" si="7"/>
        <v>#DIV/0!</v>
      </c>
      <c r="O218" s="175"/>
      <c r="P218" s="175"/>
      <c r="Q218" s="175"/>
      <c r="R218" s="184"/>
      <c r="S218" s="20"/>
      <c r="T218" s="19"/>
      <c r="U218" s="14"/>
    </row>
    <row r="219" spans="1:21">
      <c r="A219" s="199" t="s">
        <v>51</v>
      </c>
      <c r="B219" s="37" t="s">
        <v>14</v>
      </c>
      <c r="C219" s="75">
        <v>40665</v>
      </c>
      <c r="D219" s="76"/>
      <c r="E219" s="72"/>
      <c r="F219" s="72"/>
      <c r="G219" s="72"/>
      <c r="H219" s="72"/>
      <c r="I219" s="180"/>
      <c r="J219" s="22"/>
      <c r="K219" s="25" t="e">
        <f t="shared" si="6"/>
        <v>#DIV/0!</v>
      </c>
      <c r="L219" s="174"/>
      <c r="M219" s="174"/>
      <c r="N219" s="185" t="e">
        <f t="shared" si="7"/>
        <v>#DIV/0!</v>
      </c>
      <c r="O219" s="174"/>
      <c r="P219" s="174"/>
      <c r="Q219" s="174"/>
      <c r="R219" s="187"/>
      <c r="S219" s="15"/>
      <c r="T219" s="37"/>
      <c r="U219" s="13"/>
    </row>
    <row r="220" spans="1:21">
      <c r="A220" s="199"/>
      <c r="B220" s="37" t="s">
        <v>15</v>
      </c>
      <c r="C220" s="75">
        <v>40666</v>
      </c>
      <c r="D220" s="76"/>
      <c r="E220" s="72"/>
      <c r="F220" s="72"/>
      <c r="G220" s="72"/>
      <c r="H220" s="72"/>
      <c r="I220" s="180"/>
      <c r="J220" s="22"/>
      <c r="K220" s="25" t="e">
        <f t="shared" si="6"/>
        <v>#DIV/0!</v>
      </c>
      <c r="L220" s="174"/>
      <c r="M220" s="174"/>
      <c r="N220" s="185" t="e">
        <f t="shared" si="7"/>
        <v>#DIV/0!</v>
      </c>
      <c r="O220" s="174"/>
      <c r="P220" s="174"/>
      <c r="Q220" s="174"/>
      <c r="R220" s="187"/>
      <c r="S220" s="15"/>
      <c r="T220" s="37"/>
      <c r="U220" s="13"/>
    </row>
    <row r="221" spans="1:21">
      <c r="A221" s="199"/>
      <c r="B221" s="37" t="s">
        <v>16</v>
      </c>
      <c r="C221" s="75">
        <v>40667</v>
      </c>
      <c r="D221" s="76"/>
      <c r="E221" s="72"/>
      <c r="F221" s="72"/>
      <c r="G221" s="72"/>
      <c r="H221" s="72"/>
      <c r="I221" s="180"/>
      <c r="J221" s="22"/>
      <c r="K221" s="25" t="e">
        <f t="shared" si="6"/>
        <v>#DIV/0!</v>
      </c>
      <c r="L221" s="174"/>
      <c r="M221" s="174"/>
      <c r="N221" s="185" t="e">
        <f t="shared" si="7"/>
        <v>#DIV/0!</v>
      </c>
      <c r="O221" s="174"/>
      <c r="P221" s="174"/>
      <c r="Q221" s="174"/>
      <c r="R221" s="187"/>
      <c r="S221" s="15"/>
      <c r="T221" s="37"/>
      <c r="U221" s="13"/>
    </row>
    <row r="222" spans="1:21">
      <c r="A222" s="199"/>
      <c r="B222" s="37" t="s">
        <v>17</v>
      </c>
      <c r="C222" s="75">
        <v>40668</v>
      </c>
      <c r="D222" s="76"/>
      <c r="E222" s="72"/>
      <c r="F222" s="72"/>
      <c r="G222" s="72"/>
      <c r="H222" s="72"/>
      <c r="I222" s="180"/>
      <c r="J222" s="22"/>
      <c r="K222" s="25" t="e">
        <f t="shared" si="6"/>
        <v>#DIV/0!</v>
      </c>
      <c r="L222" s="174"/>
      <c r="M222" s="174"/>
      <c r="N222" s="185" t="e">
        <f t="shared" si="7"/>
        <v>#DIV/0!</v>
      </c>
      <c r="O222" s="174"/>
      <c r="P222" s="174"/>
      <c r="Q222" s="174"/>
      <c r="R222" s="187"/>
      <c r="S222" s="15"/>
      <c r="T222" s="37"/>
      <c r="U222" s="13"/>
    </row>
    <row r="223" spans="1:21">
      <c r="A223" s="199"/>
      <c r="B223" s="37" t="s">
        <v>11</v>
      </c>
      <c r="C223" s="75">
        <v>40669</v>
      </c>
      <c r="D223" s="76"/>
      <c r="E223" s="72"/>
      <c r="F223" s="72"/>
      <c r="G223" s="72"/>
      <c r="H223" s="72"/>
      <c r="I223" s="180"/>
      <c r="J223" s="22"/>
      <c r="K223" s="25" t="e">
        <f t="shared" si="6"/>
        <v>#DIV/0!</v>
      </c>
      <c r="L223" s="174"/>
      <c r="M223" s="174"/>
      <c r="N223" s="185" t="e">
        <f t="shared" si="7"/>
        <v>#DIV/0!</v>
      </c>
      <c r="O223" s="174"/>
      <c r="P223" s="174"/>
      <c r="Q223" s="174"/>
      <c r="R223" s="187"/>
      <c r="S223" s="15"/>
      <c r="T223" s="37"/>
      <c r="U223" s="13"/>
    </row>
    <row r="224" spans="1:21">
      <c r="A224" s="199"/>
      <c r="B224" s="19" t="s">
        <v>12</v>
      </c>
      <c r="C224" s="77">
        <v>40670</v>
      </c>
      <c r="D224" s="76"/>
      <c r="E224" s="73"/>
      <c r="F224" s="73"/>
      <c r="G224" s="73"/>
      <c r="H224" s="73"/>
      <c r="I224" s="181"/>
      <c r="J224" s="28"/>
      <c r="K224" s="26" t="e">
        <f t="shared" si="6"/>
        <v>#DIV/0!</v>
      </c>
      <c r="L224" s="175"/>
      <c r="M224" s="175"/>
      <c r="N224" s="184" t="e">
        <f t="shared" si="7"/>
        <v>#DIV/0!</v>
      </c>
      <c r="O224" s="175"/>
      <c r="P224" s="175"/>
      <c r="Q224" s="175"/>
      <c r="R224" s="184"/>
      <c r="S224" s="20"/>
      <c r="T224" s="19"/>
      <c r="U224" s="14"/>
    </row>
    <row r="225" spans="1:21">
      <c r="A225" s="199"/>
      <c r="B225" s="19" t="s">
        <v>13</v>
      </c>
      <c r="C225" s="77">
        <v>40671</v>
      </c>
      <c r="D225" s="76"/>
      <c r="E225" s="73"/>
      <c r="F225" s="73"/>
      <c r="G225" s="73"/>
      <c r="H225" s="73"/>
      <c r="I225" s="181"/>
      <c r="J225" s="28"/>
      <c r="K225" s="26" t="e">
        <f t="shared" si="6"/>
        <v>#DIV/0!</v>
      </c>
      <c r="L225" s="175"/>
      <c r="M225" s="175"/>
      <c r="N225" s="184" t="e">
        <f t="shared" si="7"/>
        <v>#DIV/0!</v>
      </c>
      <c r="O225" s="175"/>
      <c r="P225" s="175"/>
      <c r="Q225" s="175"/>
      <c r="R225" s="184"/>
      <c r="S225" s="20"/>
      <c r="T225" s="19"/>
      <c r="U225" s="14"/>
    </row>
    <row r="226" spans="1:21">
      <c r="A226" s="199" t="s">
        <v>52</v>
      </c>
      <c r="B226" s="37" t="s">
        <v>14</v>
      </c>
      <c r="C226" s="75">
        <v>40672</v>
      </c>
      <c r="D226" s="76"/>
      <c r="E226" s="72"/>
      <c r="F226" s="72"/>
      <c r="G226" s="72"/>
      <c r="H226" s="72"/>
      <c r="I226" s="180"/>
      <c r="J226" s="22"/>
      <c r="K226" s="25" t="e">
        <f t="shared" si="6"/>
        <v>#DIV/0!</v>
      </c>
      <c r="L226" s="174"/>
      <c r="M226" s="174"/>
      <c r="N226" s="185" t="e">
        <f t="shared" si="7"/>
        <v>#DIV/0!</v>
      </c>
      <c r="O226" s="174"/>
      <c r="P226" s="174"/>
      <c r="Q226" s="174"/>
      <c r="R226" s="187"/>
      <c r="S226" s="15"/>
      <c r="T226" s="37"/>
      <c r="U226" s="13"/>
    </row>
    <row r="227" spans="1:21">
      <c r="A227" s="199"/>
      <c r="B227" s="37" t="s">
        <v>15</v>
      </c>
      <c r="C227" s="75">
        <v>40673</v>
      </c>
      <c r="D227" s="76"/>
      <c r="E227" s="72"/>
      <c r="F227" s="72"/>
      <c r="G227" s="72"/>
      <c r="H227" s="72"/>
      <c r="I227" s="180"/>
      <c r="J227" s="22"/>
      <c r="K227" s="25" t="e">
        <f t="shared" si="6"/>
        <v>#DIV/0!</v>
      </c>
      <c r="L227" s="174"/>
      <c r="M227" s="174"/>
      <c r="N227" s="185" t="e">
        <f t="shared" si="7"/>
        <v>#DIV/0!</v>
      </c>
      <c r="O227" s="174"/>
      <c r="P227" s="174"/>
      <c r="Q227" s="174"/>
      <c r="R227" s="187"/>
      <c r="S227" s="15"/>
      <c r="T227" s="37"/>
      <c r="U227" s="13"/>
    </row>
    <row r="228" spans="1:21">
      <c r="A228" s="199"/>
      <c r="B228" s="37" t="s">
        <v>16</v>
      </c>
      <c r="C228" s="75">
        <v>40674</v>
      </c>
      <c r="D228" s="76"/>
      <c r="E228" s="72"/>
      <c r="F228" s="72"/>
      <c r="G228" s="72"/>
      <c r="H228" s="72"/>
      <c r="I228" s="180"/>
      <c r="J228" s="22"/>
      <c r="K228" s="25" t="e">
        <f t="shared" si="6"/>
        <v>#DIV/0!</v>
      </c>
      <c r="L228" s="174"/>
      <c r="M228" s="174"/>
      <c r="N228" s="185" t="e">
        <f t="shared" si="7"/>
        <v>#DIV/0!</v>
      </c>
      <c r="O228" s="174"/>
      <c r="P228" s="174"/>
      <c r="Q228" s="174"/>
      <c r="R228" s="187"/>
      <c r="S228" s="15"/>
      <c r="T228" s="37"/>
      <c r="U228" s="13"/>
    </row>
    <row r="229" spans="1:21">
      <c r="A229" s="199"/>
      <c r="B229" s="37" t="s">
        <v>17</v>
      </c>
      <c r="C229" s="75">
        <v>40675</v>
      </c>
      <c r="D229" s="76"/>
      <c r="E229" s="72"/>
      <c r="F229" s="72"/>
      <c r="G229" s="72"/>
      <c r="H229" s="72"/>
      <c r="I229" s="180"/>
      <c r="J229" s="22"/>
      <c r="K229" s="25" t="e">
        <f t="shared" si="6"/>
        <v>#DIV/0!</v>
      </c>
      <c r="L229" s="174"/>
      <c r="M229" s="174"/>
      <c r="N229" s="185" t="e">
        <f t="shared" si="7"/>
        <v>#DIV/0!</v>
      </c>
      <c r="O229" s="174"/>
      <c r="P229" s="174"/>
      <c r="Q229" s="174"/>
      <c r="R229" s="187"/>
      <c r="S229" s="15"/>
      <c r="T229" s="37"/>
      <c r="U229" s="13"/>
    </row>
    <row r="230" spans="1:21">
      <c r="A230" s="199"/>
      <c r="B230" s="37" t="s">
        <v>11</v>
      </c>
      <c r="C230" s="75">
        <v>40676</v>
      </c>
      <c r="D230" s="76"/>
      <c r="E230" s="72"/>
      <c r="F230" s="72"/>
      <c r="G230" s="72"/>
      <c r="H230" s="72"/>
      <c r="I230" s="180"/>
      <c r="J230" s="22"/>
      <c r="K230" s="25" t="e">
        <f t="shared" si="6"/>
        <v>#DIV/0!</v>
      </c>
      <c r="L230" s="174"/>
      <c r="M230" s="174"/>
      <c r="N230" s="185" t="e">
        <f t="shared" si="7"/>
        <v>#DIV/0!</v>
      </c>
      <c r="O230" s="174"/>
      <c r="P230" s="174"/>
      <c r="Q230" s="174"/>
      <c r="R230" s="187"/>
      <c r="S230" s="15"/>
      <c r="T230" s="37"/>
      <c r="U230" s="13"/>
    </row>
    <row r="231" spans="1:21">
      <c r="A231" s="199"/>
      <c r="B231" s="19" t="s">
        <v>12</v>
      </c>
      <c r="C231" s="77">
        <v>40677</v>
      </c>
      <c r="D231" s="76"/>
      <c r="E231" s="73"/>
      <c r="F231" s="73"/>
      <c r="G231" s="73"/>
      <c r="H231" s="73"/>
      <c r="I231" s="181"/>
      <c r="J231" s="28"/>
      <c r="K231" s="26" t="e">
        <f t="shared" si="6"/>
        <v>#DIV/0!</v>
      </c>
      <c r="L231" s="175"/>
      <c r="M231" s="175"/>
      <c r="N231" s="184" t="e">
        <f t="shared" si="7"/>
        <v>#DIV/0!</v>
      </c>
      <c r="O231" s="175"/>
      <c r="P231" s="175"/>
      <c r="Q231" s="175"/>
      <c r="R231" s="184"/>
      <c r="S231" s="20"/>
      <c r="T231" s="19"/>
      <c r="U231" s="14"/>
    </row>
    <row r="232" spans="1:21">
      <c r="A232" s="199"/>
      <c r="B232" s="19" t="s">
        <v>13</v>
      </c>
      <c r="C232" s="77">
        <v>40678</v>
      </c>
      <c r="D232" s="76"/>
      <c r="E232" s="73"/>
      <c r="F232" s="73"/>
      <c r="G232" s="73"/>
      <c r="H232" s="73"/>
      <c r="I232" s="181"/>
      <c r="J232" s="28"/>
      <c r="K232" s="26" t="e">
        <f t="shared" si="6"/>
        <v>#DIV/0!</v>
      </c>
      <c r="L232" s="175"/>
      <c r="M232" s="175"/>
      <c r="N232" s="184" t="e">
        <f t="shared" si="7"/>
        <v>#DIV/0!</v>
      </c>
      <c r="O232" s="175"/>
      <c r="P232" s="175"/>
      <c r="Q232" s="175"/>
      <c r="R232" s="184"/>
      <c r="S232" s="20"/>
      <c r="T232" s="19"/>
      <c r="U232" s="14"/>
    </row>
    <row r="233" spans="1:21">
      <c r="A233" s="199" t="s">
        <v>53</v>
      </c>
      <c r="B233" s="37" t="s">
        <v>14</v>
      </c>
      <c r="C233" s="75">
        <v>40679</v>
      </c>
      <c r="D233" s="76"/>
      <c r="E233" s="72"/>
      <c r="F233" s="72"/>
      <c r="G233" s="72"/>
      <c r="H233" s="72"/>
      <c r="I233" s="180"/>
      <c r="J233" s="22"/>
      <c r="K233" s="25" t="e">
        <f t="shared" si="6"/>
        <v>#DIV/0!</v>
      </c>
      <c r="L233" s="174"/>
      <c r="M233" s="174"/>
      <c r="N233" s="185" t="e">
        <f t="shared" si="7"/>
        <v>#DIV/0!</v>
      </c>
      <c r="O233" s="174"/>
      <c r="P233" s="174"/>
      <c r="Q233" s="174"/>
      <c r="R233" s="187"/>
      <c r="S233" s="15"/>
      <c r="T233" s="37"/>
      <c r="U233" s="13"/>
    </row>
    <row r="234" spans="1:21">
      <c r="A234" s="199"/>
      <c r="B234" s="37" t="s">
        <v>15</v>
      </c>
      <c r="C234" s="75">
        <v>40680</v>
      </c>
      <c r="D234" s="76"/>
      <c r="E234" s="72"/>
      <c r="F234" s="72"/>
      <c r="G234" s="72"/>
      <c r="H234" s="72"/>
      <c r="I234" s="180"/>
      <c r="J234" s="22"/>
      <c r="K234" s="25" t="e">
        <f t="shared" si="6"/>
        <v>#DIV/0!</v>
      </c>
      <c r="L234" s="174"/>
      <c r="M234" s="174"/>
      <c r="N234" s="185" t="e">
        <f t="shared" si="7"/>
        <v>#DIV/0!</v>
      </c>
      <c r="O234" s="174"/>
      <c r="P234" s="174"/>
      <c r="Q234" s="174"/>
      <c r="R234" s="187"/>
      <c r="S234" s="15"/>
      <c r="T234" s="37"/>
      <c r="U234" s="13"/>
    </row>
    <row r="235" spans="1:21">
      <c r="A235" s="199"/>
      <c r="B235" s="37" t="s">
        <v>16</v>
      </c>
      <c r="C235" s="75">
        <v>40681</v>
      </c>
      <c r="D235" s="76"/>
      <c r="E235" s="72"/>
      <c r="F235" s="72"/>
      <c r="G235" s="72"/>
      <c r="H235" s="72"/>
      <c r="I235" s="180"/>
      <c r="J235" s="22"/>
      <c r="K235" s="25" t="e">
        <f t="shared" si="6"/>
        <v>#DIV/0!</v>
      </c>
      <c r="L235" s="174"/>
      <c r="M235" s="174"/>
      <c r="N235" s="185" t="e">
        <f t="shared" si="7"/>
        <v>#DIV/0!</v>
      </c>
      <c r="O235" s="174"/>
      <c r="P235" s="174"/>
      <c r="Q235" s="174"/>
      <c r="R235" s="187"/>
      <c r="S235" s="15"/>
      <c r="T235" s="37"/>
      <c r="U235" s="13"/>
    </row>
    <row r="236" spans="1:21">
      <c r="A236" s="199"/>
      <c r="B236" s="37" t="s">
        <v>17</v>
      </c>
      <c r="C236" s="75">
        <v>40682</v>
      </c>
      <c r="D236" s="76"/>
      <c r="E236" s="72"/>
      <c r="F236" s="72"/>
      <c r="G236" s="72"/>
      <c r="H236" s="72"/>
      <c r="I236" s="180"/>
      <c r="J236" s="22"/>
      <c r="K236" s="25" t="e">
        <f t="shared" si="6"/>
        <v>#DIV/0!</v>
      </c>
      <c r="L236" s="174"/>
      <c r="M236" s="174"/>
      <c r="N236" s="185" t="e">
        <f t="shared" si="7"/>
        <v>#DIV/0!</v>
      </c>
      <c r="O236" s="174"/>
      <c r="P236" s="174"/>
      <c r="Q236" s="174"/>
      <c r="R236" s="187"/>
      <c r="S236" s="15"/>
      <c r="T236" s="37"/>
      <c r="U236" s="13"/>
    </row>
    <row r="237" spans="1:21">
      <c r="A237" s="199"/>
      <c r="B237" s="37" t="s">
        <v>11</v>
      </c>
      <c r="C237" s="75">
        <v>40683</v>
      </c>
      <c r="D237" s="76"/>
      <c r="E237" s="72"/>
      <c r="F237" s="72"/>
      <c r="G237" s="72"/>
      <c r="H237" s="72"/>
      <c r="I237" s="180"/>
      <c r="J237" s="22"/>
      <c r="K237" s="25" t="e">
        <f t="shared" si="6"/>
        <v>#DIV/0!</v>
      </c>
      <c r="L237" s="174"/>
      <c r="M237" s="174"/>
      <c r="N237" s="185" t="e">
        <f t="shared" si="7"/>
        <v>#DIV/0!</v>
      </c>
      <c r="O237" s="174"/>
      <c r="P237" s="174"/>
      <c r="Q237" s="174"/>
      <c r="R237" s="187"/>
      <c r="S237" s="15"/>
      <c r="T237" s="37"/>
      <c r="U237" s="13"/>
    </row>
    <row r="238" spans="1:21">
      <c r="A238" s="199"/>
      <c r="B238" s="19" t="s">
        <v>12</v>
      </c>
      <c r="C238" s="77">
        <v>40684</v>
      </c>
      <c r="D238" s="76"/>
      <c r="E238" s="73"/>
      <c r="F238" s="73"/>
      <c r="G238" s="73"/>
      <c r="H238" s="73"/>
      <c r="I238" s="181"/>
      <c r="J238" s="28"/>
      <c r="K238" s="26" t="e">
        <f t="shared" si="6"/>
        <v>#DIV/0!</v>
      </c>
      <c r="L238" s="175"/>
      <c r="M238" s="175"/>
      <c r="N238" s="184" t="e">
        <f t="shared" si="7"/>
        <v>#DIV/0!</v>
      </c>
      <c r="O238" s="175"/>
      <c r="P238" s="175"/>
      <c r="Q238" s="175"/>
      <c r="R238" s="184"/>
      <c r="S238" s="20"/>
      <c r="T238" s="19"/>
      <c r="U238" s="14"/>
    </row>
    <row r="239" spans="1:21">
      <c r="A239" s="199"/>
      <c r="B239" s="19" t="s">
        <v>13</v>
      </c>
      <c r="C239" s="77">
        <v>40685</v>
      </c>
      <c r="D239" s="76"/>
      <c r="E239" s="73"/>
      <c r="F239" s="73"/>
      <c r="G239" s="73"/>
      <c r="H239" s="73"/>
      <c r="I239" s="181"/>
      <c r="J239" s="28"/>
      <c r="K239" s="26" t="e">
        <f t="shared" si="6"/>
        <v>#DIV/0!</v>
      </c>
      <c r="L239" s="175"/>
      <c r="M239" s="175"/>
      <c r="N239" s="184" t="e">
        <f t="shared" si="7"/>
        <v>#DIV/0!</v>
      </c>
      <c r="O239" s="175"/>
      <c r="P239" s="175"/>
      <c r="Q239" s="175"/>
      <c r="R239" s="184"/>
      <c r="S239" s="20"/>
      <c r="T239" s="19"/>
      <c r="U239" s="14"/>
    </row>
    <row r="240" spans="1:21">
      <c r="A240" s="199" t="s">
        <v>54</v>
      </c>
      <c r="B240" s="37" t="s">
        <v>14</v>
      </c>
      <c r="C240" s="75">
        <v>40686</v>
      </c>
      <c r="D240" s="76"/>
      <c r="E240" s="72"/>
      <c r="F240" s="72"/>
      <c r="G240" s="72"/>
      <c r="H240" s="72"/>
      <c r="I240" s="180"/>
      <c r="J240" s="22"/>
      <c r="K240" s="25" t="e">
        <f t="shared" si="6"/>
        <v>#DIV/0!</v>
      </c>
      <c r="L240" s="174"/>
      <c r="M240" s="174"/>
      <c r="N240" s="185" t="e">
        <f t="shared" si="7"/>
        <v>#DIV/0!</v>
      </c>
      <c r="O240" s="174"/>
      <c r="P240" s="174"/>
      <c r="Q240" s="174"/>
      <c r="R240" s="187"/>
      <c r="S240" s="15"/>
      <c r="T240" s="37"/>
      <c r="U240" s="13"/>
    </row>
    <row r="241" spans="1:21">
      <c r="A241" s="199"/>
      <c r="B241" s="37" t="s">
        <v>15</v>
      </c>
      <c r="C241" s="75">
        <v>40687</v>
      </c>
      <c r="D241" s="76"/>
      <c r="E241" s="72"/>
      <c r="F241" s="72"/>
      <c r="G241" s="72"/>
      <c r="H241" s="72"/>
      <c r="I241" s="180"/>
      <c r="J241" s="22"/>
      <c r="K241" s="25" t="e">
        <f t="shared" si="6"/>
        <v>#DIV/0!</v>
      </c>
      <c r="L241" s="174"/>
      <c r="M241" s="174"/>
      <c r="N241" s="185" t="e">
        <f t="shared" si="7"/>
        <v>#DIV/0!</v>
      </c>
      <c r="O241" s="174"/>
      <c r="P241" s="174"/>
      <c r="Q241" s="174"/>
      <c r="R241" s="187"/>
      <c r="S241" s="15"/>
      <c r="T241" s="37"/>
      <c r="U241" s="13"/>
    </row>
    <row r="242" spans="1:21">
      <c r="A242" s="199"/>
      <c r="B242" s="37" t="s">
        <v>16</v>
      </c>
      <c r="C242" s="75">
        <v>40688</v>
      </c>
      <c r="D242" s="76"/>
      <c r="E242" s="72"/>
      <c r="F242" s="72"/>
      <c r="G242" s="72"/>
      <c r="H242" s="72"/>
      <c r="I242" s="180"/>
      <c r="J242" s="22"/>
      <c r="K242" s="25" t="e">
        <f t="shared" si="6"/>
        <v>#DIV/0!</v>
      </c>
      <c r="L242" s="174"/>
      <c r="M242" s="174"/>
      <c r="N242" s="185" t="e">
        <f t="shared" si="7"/>
        <v>#DIV/0!</v>
      </c>
      <c r="O242" s="174"/>
      <c r="P242" s="174"/>
      <c r="Q242" s="174"/>
      <c r="R242" s="187"/>
      <c r="S242" s="15"/>
      <c r="T242" s="37"/>
      <c r="U242" s="13"/>
    </row>
    <row r="243" spans="1:21">
      <c r="A243" s="199"/>
      <c r="B243" s="37" t="s">
        <v>17</v>
      </c>
      <c r="C243" s="75">
        <v>40689</v>
      </c>
      <c r="D243" s="76"/>
      <c r="E243" s="72"/>
      <c r="F243" s="72"/>
      <c r="G243" s="72"/>
      <c r="H243" s="72"/>
      <c r="I243" s="180"/>
      <c r="J243" s="22"/>
      <c r="K243" s="25" t="e">
        <f t="shared" si="6"/>
        <v>#DIV/0!</v>
      </c>
      <c r="L243" s="174"/>
      <c r="M243" s="174"/>
      <c r="N243" s="185" t="e">
        <f t="shared" si="7"/>
        <v>#DIV/0!</v>
      </c>
      <c r="O243" s="174"/>
      <c r="P243" s="174"/>
      <c r="Q243" s="174"/>
      <c r="R243" s="187"/>
      <c r="S243" s="15"/>
      <c r="T243" s="37"/>
      <c r="U243" s="13"/>
    </row>
    <row r="244" spans="1:21">
      <c r="A244" s="199"/>
      <c r="B244" s="37" t="s">
        <v>11</v>
      </c>
      <c r="C244" s="75">
        <v>40690</v>
      </c>
      <c r="D244" s="76"/>
      <c r="E244" s="72"/>
      <c r="F244" s="72"/>
      <c r="G244" s="72"/>
      <c r="H244" s="72"/>
      <c r="I244" s="180"/>
      <c r="J244" s="22"/>
      <c r="K244" s="25" t="e">
        <f t="shared" si="6"/>
        <v>#DIV/0!</v>
      </c>
      <c r="L244" s="174"/>
      <c r="M244" s="174"/>
      <c r="N244" s="185" t="e">
        <f t="shared" si="7"/>
        <v>#DIV/0!</v>
      </c>
      <c r="O244" s="174"/>
      <c r="P244" s="174"/>
      <c r="Q244" s="174"/>
      <c r="R244" s="187"/>
      <c r="S244" s="15"/>
      <c r="T244" s="37"/>
      <c r="U244" s="13"/>
    </row>
    <row r="245" spans="1:21">
      <c r="A245" s="199"/>
      <c r="B245" s="19" t="s">
        <v>12</v>
      </c>
      <c r="C245" s="77">
        <v>40691</v>
      </c>
      <c r="D245" s="76"/>
      <c r="E245" s="73"/>
      <c r="F245" s="73"/>
      <c r="G245" s="73"/>
      <c r="H245" s="73"/>
      <c r="I245" s="181"/>
      <c r="J245" s="28"/>
      <c r="K245" s="26" t="e">
        <f t="shared" si="6"/>
        <v>#DIV/0!</v>
      </c>
      <c r="L245" s="175"/>
      <c r="M245" s="175"/>
      <c r="N245" s="184" t="e">
        <f t="shared" si="7"/>
        <v>#DIV/0!</v>
      </c>
      <c r="O245" s="175"/>
      <c r="P245" s="175"/>
      <c r="Q245" s="175"/>
      <c r="R245" s="184"/>
      <c r="S245" s="20"/>
      <c r="T245" s="19"/>
      <c r="U245" s="14"/>
    </row>
    <row r="246" spans="1:21">
      <c r="A246" s="199"/>
      <c r="B246" s="19" t="s">
        <v>13</v>
      </c>
      <c r="C246" s="77">
        <v>40692</v>
      </c>
      <c r="D246" s="76"/>
      <c r="E246" s="73"/>
      <c r="F246" s="73"/>
      <c r="G246" s="73"/>
      <c r="H246" s="73"/>
      <c r="I246" s="181"/>
      <c r="J246" s="28"/>
      <c r="K246" s="26" t="e">
        <f t="shared" si="6"/>
        <v>#DIV/0!</v>
      </c>
      <c r="L246" s="175"/>
      <c r="M246" s="175"/>
      <c r="N246" s="184" t="e">
        <f t="shared" si="7"/>
        <v>#DIV/0!</v>
      </c>
      <c r="O246" s="175"/>
      <c r="P246" s="175"/>
      <c r="Q246" s="175"/>
      <c r="R246" s="184"/>
      <c r="S246" s="20"/>
      <c r="T246" s="19"/>
      <c r="U246" s="14"/>
    </row>
    <row r="247" spans="1:21">
      <c r="A247" s="199" t="s">
        <v>55</v>
      </c>
      <c r="B247" s="37" t="s">
        <v>14</v>
      </c>
      <c r="C247" s="75">
        <v>40693</v>
      </c>
      <c r="D247" s="76"/>
      <c r="E247" s="72"/>
      <c r="F247" s="72"/>
      <c r="G247" s="72"/>
      <c r="H247" s="72"/>
      <c r="I247" s="180"/>
      <c r="J247" s="22"/>
      <c r="K247" s="25" t="e">
        <f t="shared" si="6"/>
        <v>#DIV/0!</v>
      </c>
      <c r="L247" s="174"/>
      <c r="M247" s="174"/>
      <c r="N247" s="185" t="e">
        <f t="shared" si="7"/>
        <v>#DIV/0!</v>
      </c>
      <c r="O247" s="174"/>
      <c r="P247" s="174"/>
      <c r="Q247" s="174"/>
      <c r="R247" s="187"/>
      <c r="S247" s="15"/>
      <c r="T247" s="37"/>
      <c r="U247" s="13"/>
    </row>
    <row r="248" spans="1:21">
      <c r="A248" s="199"/>
      <c r="B248" s="37" t="s">
        <v>15</v>
      </c>
      <c r="C248" s="75">
        <v>40694</v>
      </c>
      <c r="D248" s="76"/>
      <c r="E248" s="72"/>
      <c r="F248" s="72"/>
      <c r="G248" s="72"/>
      <c r="H248" s="72"/>
      <c r="I248" s="180"/>
      <c r="J248" s="22"/>
      <c r="K248" s="25" t="e">
        <f t="shared" si="6"/>
        <v>#DIV/0!</v>
      </c>
      <c r="L248" s="174"/>
      <c r="M248" s="174"/>
      <c r="N248" s="185" t="e">
        <f t="shared" si="7"/>
        <v>#DIV/0!</v>
      </c>
      <c r="O248" s="174"/>
      <c r="P248" s="174"/>
      <c r="Q248" s="174"/>
      <c r="R248" s="187"/>
      <c r="S248" s="15"/>
      <c r="T248" s="37"/>
      <c r="U248" s="13"/>
    </row>
    <row r="249" spans="1:21">
      <c r="A249" s="199"/>
      <c r="B249" s="37" t="s">
        <v>16</v>
      </c>
      <c r="C249" s="75">
        <v>40695</v>
      </c>
      <c r="D249" s="76"/>
      <c r="E249" s="72"/>
      <c r="F249" s="72"/>
      <c r="G249" s="72"/>
      <c r="H249" s="72"/>
      <c r="I249" s="180"/>
      <c r="J249" s="22"/>
      <c r="K249" s="25" t="e">
        <f t="shared" si="6"/>
        <v>#DIV/0!</v>
      </c>
      <c r="L249" s="174"/>
      <c r="M249" s="174"/>
      <c r="N249" s="185" t="e">
        <f t="shared" si="7"/>
        <v>#DIV/0!</v>
      </c>
      <c r="O249" s="174"/>
      <c r="P249" s="174"/>
      <c r="Q249" s="174"/>
      <c r="R249" s="187"/>
      <c r="S249" s="15"/>
      <c r="T249" s="37"/>
      <c r="U249" s="13"/>
    </row>
    <row r="250" spans="1:21">
      <c r="A250" s="199"/>
      <c r="B250" s="37" t="s">
        <v>17</v>
      </c>
      <c r="C250" s="75">
        <v>40696</v>
      </c>
      <c r="D250" s="76"/>
      <c r="E250" s="72"/>
      <c r="F250" s="72"/>
      <c r="G250" s="72"/>
      <c r="H250" s="72"/>
      <c r="I250" s="180"/>
      <c r="J250" s="22"/>
      <c r="K250" s="25" t="e">
        <f t="shared" si="6"/>
        <v>#DIV/0!</v>
      </c>
      <c r="L250" s="174"/>
      <c r="M250" s="174"/>
      <c r="N250" s="185" t="e">
        <f t="shared" si="7"/>
        <v>#DIV/0!</v>
      </c>
      <c r="O250" s="174"/>
      <c r="P250" s="174"/>
      <c r="Q250" s="174"/>
      <c r="R250" s="187"/>
      <c r="S250" s="15"/>
      <c r="T250" s="37"/>
      <c r="U250" s="13"/>
    </row>
    <row r="251" spans="1:21">
      <c r="A251" s="199"/>
      <c r="B251" s="37" t="s">
        <v>11</v>
      </c>
      <c r="C251" s="75">
        <v>40697</v>
      </c>
      <c r="D251" s="76"/>
      <c r="E251" s="72"/>
      <c r="F251" s="72"/>
      <c r="G251" s="72"/>
      <c r="H251" s="72"/>
      <c r="I251" s="180"/>
      <c r="J251" s="22"/>
      <c r="K251" s="25" t="e">
        <f t="shared" si="6"/>
        <v>#DIV/0!</v>
      </c>
      <c r="L251" s="174"/>
      <c r="M251" s="174"/>
      <c r="N251" s="185" t="e">
        <f t="shared" si="7"/>
        <v>#DIV/0!</v>
      </c>
      <c r="O251" s="174"/>
      <c r="P251" s="174"/>
      <c r="Q251" s="174"/>
      <c r="R251" s="187"/>
      <c r="S251" s="15"/>
      <c r="T251" s="37"/>
      <c r="U251" s="13"/>
    </row>
    <row r="252" spans="1:21">
      <c r="A252" s="199"/>
      <c r="B252" s="19" t="s">
        <v>12</v>
      </c>
      <c r="C252" s="77">
        <v>40698</v>
      </c>
      <c r="D252" s="76"/>
      <c r="E252" s="73"/>
      <c r="F252" s="73"/>
      <c r="G252" s="73"/>
      <c r="H252" s="73"/>
      <c r="I252" s="181"/>
      <c r="J252" s="28"/>
      <c r="K252" s="26" t="e">
        <f t="shared" si="6"/>
        <v>#DIV/0!</v>
      </c>
      <c r="L252" s="175"/>
      <c r="M252" s="175"/>
      <c r="N252" s="184" t="e">
        <f t="shared" si="7"/>
        <v>#DIV/0!</v>
      </c>
      <c r="O252" s="175"/>
      <c r="P252" s="175"/>
      <c r="Q252" s="175"/>
      <c r="R252" s="184"/>
      <c r="S252" s="20"/>
      <c r="T252" s="19"/>
      <c r="U252" s="14"/>
    </row>
    <row r="253" spans="1:21">
      <c r="A253" s="199"/>
      <c r="B253" s="19" t="s">
        <v>13</v>
      </c>
      <c r="C253" s="77">
        <v>40699</v>
      </c>
      <c r="D253" s="76"/>
      <c r="E253" s="73"/>
      <c r="F253" s="73"/>
      <c r="G253" s="73"/>
      <c r="H253" s="73"/>
      <c r="I253" s="181"/>
      <c r="J253" s="28"/>
      <c r="K253" s="26" t="e">
        <f t="shared" si="6"/>
        <v>#DIV/0!</v>
      </c>
      <c r="L253" s="175"/>
      <c r="M253" s="175"/>
      <c r="N253" s="184" t="e">
        <f t="shared" si="7"/>
        <v>#DIV/0!</v>
      </c>
      <c r="O253" s="175"/>
      <c r="P253" s="175"/>
      <c r="Q253" s="175"/>
      <c r="R253" s="184"/>
      <c r="S253" s="20"/>
      <c r="T253" s="19"/>
      <c r="U253" s="14"/>
    </row>
    <row r="254" spans="1:21">
      <c r="A254" s="199" t="s">
        <v>56</v>
      </c>
      <c r="B254" s="37" t="s">
        <v>14</v>
      </c>
      <c r="C254" s="75">
        <v>40700</v>
      </c>
      <c r="D254" s="76"/>
      <c r="E254" s="72"/>
      <c r="F254" s="72"/>
      <c r="G254" s="72"/>
      <c r="H254" s="72"/>
      <c r="I254" s="180"/>
      <c r="J254" s="22"/>
      <c r="K254" s="25" t="e">
        <f t="shared" si="6"/>
        <v>#DIV/0!</v>
      </c>
      <c r="L254" s="174"/>
      <c r="M254" s="174"/>
      <c r="N254" s="185" t="e">
        <f t="shared" si="7"/>
        <v>#DIV/0!</v>
      </c>
      <c r="O254" s="174"/>
      <c r="P254" s="174"/>
      <c r="Q254" s="174"/>
      <c r="R254" s="187"/>
      <c r="S254" s="15"/>
      <c r="T254" s="37"/>
      <c r="U254" s="13"/>
    </row>
    <row r="255" spans="1:21">
      <c r="A255" s="199"/>
      <c r="B255" s="37" t="s">
        <v>15</v>
      </c>
      <c r="C255" s="75">
        <v>40701</v>
      </c>
      <c r="D255" s="76"/>
      <c r="E255" s="72"/>
      <c r="F255" s="72"/>
      <c r="G255" s="72"/>
      <c r="H255" s="72"/>
      <c r="I255" s="180"/>
      <c r="J255" s="22"/>
      <c r="K255" s="25" t="e">
        <f t="shared" si="6"/>
        <v>#DIV/0!</v>
      </c>
      <c r="L255" s="174"/>
      <c r="M255" s="174"/>
      <c r="N255" s="185" t="e">
        <f t="shared" si="7"/>
        <v>#DIV/0!</v>
      </c>
      <c r="O255" s="174"/>
      <c r="P255" s="174"/>
      <c r="Q255" s="174"/>
      <c r="R255" s="187"/>
      <c r="S255" s="15"/>
      <c r="T255" s="37"/>
      <c r="U255" s="13"/>
    </row>
    <row r="256" spans="1:21">
      <c r="A256" s="199"/>
      <c r="B256" s="37" t="s">
        <v>16</v>
      </c>
      <c r="C256" s="75">
        <v>40702</v>
      </c>
      <c r="D256" s="76"/>
      <c r="E256" s="72"/>
      <c r="F256" s="72"/>
      <c r="G256" s="72"/>
      <c r="H256" s="72"/>
      <c r="I256" s="180"/>
      <c r="J256" s="22"/>
      <c r="K256" s="25" t="e">
        <f t="shared" si="6"/>
        <v>#DIV/0!</v>
      </c>
      <c r="L256" s="174"/>
      <c r="M256" s="174"/>
      <c r="N256" s="185" t="e">
        <f t="shared" si="7"/>
        <v>#DIV/0!</v>
      </c>
      <c r="O256" s="174"/>
      <c r="P256" s="174"/>
      <c r="Q256" s="174"/>
      <c r="R256" s="187"/>
      <c r="S256" s="15"/>
      <c r="T256" s="37"/>
      <c r="U256" s="13"/>
    </row>
    <row r="257" spans="1:21">
      <c r="A257" s="199"/>
      <c r="B257" s="37" t="s">
        <v>17</v>
      </c>
      <c r="C257" s="75">
        <v>40703</v>
      </c>
      <c r="D257" s="76"/>
      <c r="E257" s="72"/>
      <c r="F257" s="72"/>
      <c r="G257" s="72"/>
      <c r="H257" s="72"/>
      <c r="I257" s="180"/>
      <c r="J257" s="22"/>
      <c r="K257" s="25" t="e">
        <f t="shared" si="6"/>
        <v>#DIV/0!</v>
      </c>
      <c r="L257" s="174"/>
      <c r="M257" s="174"/>
      <c r="N257" s="185" t="e">
        <f t="shared" si="7"/>
        <v>#DIV/0!</v>
      </c>
      <c r="O257" s="174"/>
      <c r="P257" s="174"/>
      <c r="Q257" s="174"/>
      <c r="R257" s="187"/>
      <c r="S257" s="15"/>
      <c r="T257" s="37"/>
      <c r="U257" s="13"/>
    </row>
    <row r="258" spans="1:21">
      <c r="A258" s="199"/>
      <c r="B258" s="37" t="s">
        <v>11</v>
      </c>
      <c r="C258" s="75">
        <v>40704</v>
      </c>
      <c r="D258" s="76"/>
      <c r="E258" s="72"/>
      <c r="F258" s="72"/>
      <c r="G258" s="72"/>
      <c r="H258" s="72"/>
      <c r="I258" s="180"/>
      <c r="J258" s="22"/>
      <c r="K258" s="25" t="e">
        <f t="shared" si="6"/>
        <v>#DIV/0!</v>
      </c>
      <c r="L258" s="174"/>
      <c r="M258" s="174"/>
      <c r="N258" s="185" t="e">
        <f t="shared" si="7"/>
        <v>#DIV/0!</v>
      </c>
      <c r="O258" s="174"/>
      <c r="P258" s="174"/>
      <c r="Q258" s="174"/>
      <c r="R258" s="187"/>
      <c r="S258" s="15"/>
      <c r="T258" s="37"/>
      <c r="U258" s="13"/>
    </row>
    <row r="259" spans="1:21">
      <c r="A259" s="199"/>
      <c r="B259" s="19" t="s">
        <v>12</v>
      </c>
      <c r="C259" s="77">
        <v>40705</v>
      </c>
      <c r="D259" s="76"/>
      <c r="E259" s="73"/>
      <c r="F259" s="73"/>
      <c r="G259" s="73"/>
      <c r="H259" s="73"/>
      <c r="I259" s="181"/>
      <c r="J259" s="28"/>
      <c r="K259" s="26" t="e">
        <f t="shared" si="6"/>
        <v>#DIV/0!</v>
      </c>
      <c r="L259" s="175"/>
      <c r="M259" s="175"/>
      <c r="N259" s="184" t="e">
        <f t="shared" si="7"/>
        <v>#DIV/0!</v>
      </c>
      <c r="O259" s="175"/>
      <c r="P259" s="175"/>
      <c r="Q259" s="175"/>
      <c r="R259" s="184"/>
      <c r="S259" s="20"/>
      <c r="T259" s="19"/>
      <c r="U259" s="14"/>
    </row>
    <row r="260" spans="1:21">
      <c r="A260" s="199"/>
      <c r="B260" s="19" t="s">
        <v>13</v>
      </c>
      <c r="C260" s="77">
        <v>40706</v>
      </c>
      <c r="D260" s="76"/>
      <c r="E260" s="73"/>
      <c r="F260" s="73"/>
      <c r="G260" s="73"/>
      <c r="H260" s="73"/>
      <c r="I260" s="181"/>
      <c r="J260" s="28"/>
      <c r="K260" s="26" t="e">
        <f t="shared" si="6"/>
        <v>#DIV/0!</v>
      </c>
      <c r="L260" s="175"/>
      <c r="M260" s="175"/>
      <c r="N260" s="184" t="e">
        <f t="shared" si="7"/>
        <v>#DIV/0!</v>
      </c>
      <c r="O260" s="175"/>
      <c r="P260" s="175"/>
      <c r="Q260" s="175"/>
      <c r="R260" s="184"/>
      <c r="S260" s="20"/>
      <c r="T260" s="19"/>
      <c r="U260" s="14"/>
    </row>
    <row r="261" spans="1:21">
      <c r="A261" s="199" t="s">
        <v>57</v>
      </c>
      <c r="B261" s="37" t="s">
        <v>14</v>
      </c>
      <c r="C261" s="75">
        <v>40707</v>
      </c>
      <c r="D261" s="76"/>
      <c r="E261" s="72"/>
      <c r="F261" s="72"/>
      <c r="G261" s="72"/>
      <c r="H261" s="72"/>
      <c r="I261" s="180"/>
      <c r="J261" s="22"/>
      <c r="K261" s="25" t="e">
        <f t="shared" si="6"/>
        <v>#DIV/0!</v>
      </c>
      <c r="L261" s="174"/>
      <c r="M261" s="174"/>
      <c r="N261" s="185" t="e">
        <f t="shared" si="7"/>
        <v>#DIV/0!</v>
      </c>
      <c r="O261" s="174"/>
      <c r="P261" s="174"/>
      <c r="Q261" s="174"/>
      <c r="R261" s="187"/>
      <c r="S261" s="15"/>
      <c r="T261" s="37"/>
      <c r="U261" s="13"/>
    </row>
    <row r="262" spans="1:21">
      <c r="A262" s="199"/>
      <c r="B262" s="37" t="s">
        <v>15</v>
      </c>
      <c r="C262" s="75">
        <v>40708</v>
      </c>
      <c r="D262" s="76"/>
      <c r="E262" s="72"/>
      <c r="F262" s="72"/>
      <c r="G262" s="72"/>
      <c r="H262" s="72"/>
      <c r="I262" s="180"/>
      <c r="J262" s="22"/>
      <c r="K262" s="25" t="e">
        <f t="shared" si="6"/>
        <v>#DIV/0!</v>
      </c>
      <c r="L262" s="174"/>
      <c r="M262" s="174"/>
      <c r="N262" s="185" t="e">
        <f t="shared" si="7"/>
        <v>#DIV/0!</v>
      </c>
      <c r="O262" s="174"/>
      <c r="P262" s="174"/>
      <c r="Q262" s="174"/>
      <c r="R262" s="187"/>
      <c r="S262" s="15"/>
      <c r="T262" s="37"/>
      <c r="U262" s="13"/>
    </row>
    <row r="263" spans="1:21">
      <c r="A263" s="199"/>
      <c r="B263" s="37" t="s">
        <v>16</v>
      </c>
      <c r="C263" s="75">
        <v>40709</v>
      </c>
      <c r="D263" s="76"/>
      <c r="E263" s="72"/>
      <c r="F263" s="72"/>
      <c r="G263" s="72"/>
      <c r="H263" s="72"/>
      <c r="I263" s="180"/>
      <c r="J263" s="22"/>
      <c r="K263" s="25" t="e">
        <f t="shared" ref="K263:K326" si="8">I263/J263/24</f>
        <v>#DIV/0!</v>
      </c>
      <c r="L263" s="174"/>
      <c r="M263" s="174"/>
      <c r="N263" s="185" t="e">
        <f t="shared" si="7"/>
        <v>#DIV/0!</v>
      </c>
      <c r="O263" s="174"/>
      <c r="P263" s="174"/>
      <c r="Q263" s="174"/>
      <c r="R263" s="187"/>
      <c r="S263" s="15"/>
      <c r="T263" s="37"/>
      <c r="U263" s="13"/>
    </row>
    <row r="264" spans="1:21">
      <c r="A264" s="199"/>
      <c r="B264" s="37" t="s">
        <v>17</v>
      </c>
      <c r="C264" s="75">
        <v>40710</v>
      </c>
      <c r="D264" s="76"/>
      <c r="E264" s="72"/>
      <c r="F264" s="72"/>
      <c r="G264" s="72"/>
      <c r="H264" s="72"/>
      <c r="I264" s="180"/>
      <c r="J264" s="22"/>
      <c r="K264" s="25" t="e">
        <f t="shared" si="8"/>
        <v>#DIV/0!</v>
      </c>
      <c r="L264" s="174"/>
      <c r="M264" s="174"/>
      <c r="N264" s="185" t="e">
        <f t="shared" ref="N264:N327" si="9">M264/L264</f>
        <v>#DIV/0!</v>
      </c>
      <c r="O264" s="174"/>
      <c r="P264" s="174"/>
      <c r="Q264" s="174"/>
      <c r="R264" s="187"/>
      <c r="S264" s="15"/>
      <c r="T264" s="37"/>
      <c r="U264" s="13"/>
    </row>
    <row r="265" spans="1:21">
      <c r="A265" s="199"/>
      <c r="B265" s="37" t="s">
        <v>11</v>
      </c>
      <c r="C265" s="75">
        <v>40711</v>
      </c>
      <c r="D265" s="76"/>
      <c r="E265" s="72"/>
      <c r="F265" s="72"/>
      <c r="G265" s="72"/>
      <c r="H265" s="72"/>
      <c r="I265" s="180"/>
      <c r="J265" s="22"/>
      <c r="K265" s="25" t="e">
        <f t="shared" si="8"/>
        <v>#DIV/0!</v>
      </c>
      <c r="L265" s="174"/>
      <c r="M265" s="174"/>
      <c r="N265" s="185" t="e">
        <f t="shared" si="9"/>
        <v>#DIV/0!</v>
      </c>
      <c r="O265" s="174"/>
      <c r="P265" s="174"/>
      <c r="Q265" s="174"/>
      <c r="R265" s="187"/>
      <c r="S265" s="15"/>
      <c r="T265" s="37"/>
      <c r="U265" s="13"/>
    </row>
    <row r="266" spans="1:21">
      <c r="A266" s="199"/>
      <c r="B266" s="19" t="s">
        <v>12</v>
      </c>
      <c r="C266" s="77">
        <v>40712</v>
      </c>
      <c r="D266" s="76"/>
      <c r="E266" s="73"/>
      <c r="F266" s="73"/>
      <c r="G266" s="73"/>
      <c r="H266" s="73"/>
      <c r="I266" s="181"/>
      <c r="J266" s="28"/>
      <c r="K266" s="26" t="e">
        <f t="shared" si="8"/>
        <v>#DIV/0!</v>
      </c>
      <c r="L266" s="175"/>
      <c r="M266" s="175"/>
      <c r="N266" s="184" t="e">
        <f t="shared" si="9"/>
        <v>#DIV/0!</v>
      </c>
      <c r="O266" s="175"/>
      <c r="P266" s="175"/>
      <c r="Q266" s="175"/>
      <c r="R266" s="184"/>
      <c r="S266" s="20"/>
      <c r="T266" s="19"/>
      <c r="U266" s="14"/>
    </row>
    <row r="267" spans="1:21">
      <c r="A267" s="199"/>
      <c r="B267" s="19" t="s">
        <v>13</v>
      </c>
      <c r="C267" s="77">
        <v>40713</v>
      </c>
      <c r="D267" s="76"/>
      <c r="E267" s="73"/>
      <c r="F267" s="73"/>
      <c r="G267" s="73"/>
      <c r="H267" s="73"/>
      <c r="I267" s="181"/>
      <c r="J267" s="28"/>
      <c r="K267" s="26" t="e">
        <f t="shared" si="8"/>
        <v>#DIV/0!</v>
      </c>
      <c r="L267" s="175"/>
      <c r="M267" s="175"/>
      <c r="N267" s="184" t="e">
        <f t="shared" si="9"/>
        <v>#DIV/0!</v>
      </c>
      <c r="O267" s="175"/>
      <c r="P267" s="175"/>
      <c r="Q267" s="175"/>
      <c r="R267" s="184"/>
      <c r="S267" s="20"/>
      <c r="T267" s="19"/>
      <c r="U267" s="14"/>
    </row>
    <row r="268" spans="1:21">
      <c r="A268" s="199" t="s">
        <v>58</v>
      </c>
      <c r="B268" s="37" t="s">
        <v>14</v>
      </c>
      <c r="C268" s="75">
        <v>40714</v>
      </c>
      <c r="D268" s="76"/>
      <c r="E268" s="72"/>
      <c r="F268" s="72"/>
      <c r="G268" s="72"/>
      <c r="H268" s="72"/>
      <c r="I268" s="180"/>
      <c r="J268" s="22"/>
      <c r="K268" s="25" t="e">
        <f t="shared" si="8"/>
        <v>#DIV/0!</v>
      </c>
      <c r="L268" s="174"/>
      <c r="M268" s="174"/>
      <c r="N268" s="185" t="e">
        <f t="shared" si="9"/>
        <v>#DIV/0!</v>
      </c>
      <c r="O268" s="174"/>
      <c r="P268" s="174"/>
      <c r="Q268" s="174"/>
      <c r="R268" s="187"/>
      <c r="S268" s="15"/>
      <c r="T268" s="37"/>
      <c r="U268" s="13"/>
    </row>
    <row r="269" spans="1:21">
      <c r="A269" s="199"/>
      <c r="B269" s="37" t="s">
        <v>15</v>
      </c>
      <c r="C269" s="75">
        <v>40715</v>
      </c>
      <c r="D269" s="76"/>
      <c r="E269" s="72"/>
      <c r="F269" s="72"/>
      <c r="G269" s="72"/>
      <c r="H269" s="72"/>
      <c r="I269" s="180"/>
      <c r="J269" s="22"/>
      <c r="K269" s="25" t="e">
        <f t="shared" si="8"/>
        <v>#DIV/0!</v>
      </c>
      <c r="L269" s="174"/>
      <c r="M269" s="174"/>
      <c r="N269" s="185" t="e">
        <f t="shared" si="9"/>
        <v>#DIV/0!</v>
      </c>
      <c r="O269" s="174"/>
      <c r="P269" s="174"/>
      <c r="Q269" s="174"/>
      <c r="R269" s="187"/>
      <c r="S269" s="15"/>
      <c r="T269" s="37"/>
      <c r="U269" s="13"/>
    </row>
    <row r="270" spans="1:21">
      <c r="A270" s="199"/>
      <c r="B270" s="37" t="s">
        <v>16</v>
      </c>
      <c r="C270" s="75">
        <v>40716</v>
      </c>
      <c r="D270" s="76"/>
      <c r="E270" s="72"/>
      <c r="F270" s="72"/>
      <c r="G270" s="72"/>
      <c r="H270" s="72"/>
      <c r="I270" s="180"/>
      <c r="J270" s="22"/>
      <c r="K270" s="25" t="e">
        <f t="shared" si="8"/>
        <v>#DIV/0!</v>
      </c>
      <c r="L270" s="174"/>
      <c r="M270" s="174"/>
      <c r="N270" s="185" t="e">
        <f t="shared" si="9"/>
        <v>#DIV/0!</v>
      </c>
      <c r="O270" s="174"/>
      <c r="P270" s="174"/>
      <c r="Q270" s="174"/>
      <c r="R270" s="187"/>
      <c r="S270" s="15"/>
      <c r="T270" s="37"/>
      <c r="U270" s="13"/>
    </row>
    <row r="271" spans="1:21">
      <c r="A271" s="199"/>
      <c r="B271" s="37" t="s">
        <v>17</v>
      </c>
      <c r="C271" s="75">
        <v>40717</v>
      </c>
      <c r="D271" s="76"/>
      <c r="E271" s="72"/>
      <c r="F271" s="72"/>
      <c r="G271" s="72"/>
      <c r="H271" s="72"/>
      <c r="I271" s="180"/>
      <c r="J271" s="22"/>
      <c r="K271" s="25" t="e">
        <f t="shared" si="8"/>
        <v>#DIV/0!</v>
      </c>
      <c r="L271" s="174"/>
      <c r="M271" s="174"/>
      <c r="N271" s="185" t="e">
        <f t="shared" si="9"/>
        <v>#DIV/0!</v>
      </c>
      <c r="O271" s="174"/>
      <c r="P271" s="174"/>
      <c r="Q271" s="174"/>
      <c r="R271" s="187"/>
      <c r="S271" s="15"/>
      <c r="T271" s="37"/>
      <c r="U271" s="13"/>
    </row>
    <row r="272" spans="1:21">
      <c r="A272" s="199"/>
      <c r="B272" s="37" t="s">
        <v>11</v>
      </c>
      <c r="C272" s="75">
        <v>40718</v>
      </c>
      <c r="D272" s="76"/>
      <c r="E272" s="72"/>
      <c r="F272" s="72"/>
      <c r="G272" s="72"/>
      <c r="H272" s="72"/>
      <c r="I272" s="180"/>
      <c r="J272" s="22"/>
      <c r="K272" s="25" t="e">
        <f t="shared" si="8"/>
        <v>#DIV/0!</v>
      </c>
      <c r="L272" s="174"/>
      <c r="M272" s="174"/>
      <c r="N272" s="185" t="e">
        <f t="shared" si="9"/>
        <v>#DIV/0!</v>
      </c>
      <c r="O272" s="174"/>
      <c r="P272" s="174"/>
      <c r="Q272" s="174"/>
      <c r="R272" s="187"/>
      <c r="S272" s="15"/>
      <c r="T272" s="37"/>
      <c r="U272" s="13"/>
    </row>
    <row r="273" spans="1:21">
      <c r="A273" s="199"/>
      <c r="B273" s="19" t="s">
        <v>12</v>
      </c>
      <c r="C273" s="77">
        <v>40719</v>
      </c>
      <c r="D273" s="76"/>
      <c r="E273" s="73"/>
      <c r="F273" s="73"/>
      <c r="G273" s="73"/>
      <c r="H273" s="73"/>
      <c r="I273" s="181"/>
      <c r="J273" s="28"/>
      <c r="K273" s="26" t="e">
        <f t="shared" si="8"/>
        <v>#DIV/0!</v>
      </c>
      <c r="L273" s="175"/>
      <c r="M273" s="175"/>
      <c r="N273" s="184" t="e">
        <f t="shared" si="9"/>
        <v>#DIV/0!</v>
      </c>
      <c r="O273" s="175"/>
      <c r="P273" s="175"/>
      <c r="Q273" s="175"/>
      <c r="R273" s="184"/>
      <c r="S273" s="20"/>
      <c r="T273" s="19"/>
      <c r="U273" s="14"/>
    </row>
    <row r="274" spans="1:21">
      <c r="A274" s="199"/>
      <c r="B274" s="19" t="s">
        <v>13</v>
      </c>
      <c r="C274" s="77">
        <v>40720</v>
      </c>
      <c r="D274" s="76"/>
      <c r="E274" s="73"/>
      <c r="F274" s="73"/>
      <c r="G274" s="73"/>
      <c r="H274" s="73"/>
      <c r="I274" s="181"/>
      <c r="J274" s="28"/>
      <c r="K274" s="26" t="e">
        <f t="shared" si="8"/>
        <v>#DIV/0!</v>
      </c>
      <c r="L274" s="175"/>
      <c r="M274" s="175"/>
      <c r="N274" s="184" t="e">
        <f t="shared" si="9"/>
        <v>#DIV/0!</v>
      </c>
      <c r="O274" s="175"/>
      <c r="P274" s="175"/>
      <c r="Q274" s="175"/>
      <c r="R274" s="184"/>
      <c r="S274" s="20"/>
      <c r="T274" s="19"/>
      <c r="U274" s="14"/>
    </row>
    <row r="275" spans="1:21">
      <c r="A275" s="199" t="s">
        <v>59</v>
      </c>
      <c r="B275" s="37" t="s">
        <v>14</v>
      </c>
      <c r="C275" s="75">
        <v>40721</v>
      </c>
      <c r="D275" s="76"/>
      <c r="E275" s="72"/>
      <c r="F275" s="72"/>
      <c r="G275" s="72"/>
      <c r="H275" s="72"/>
      <c r="I275" s="180"/>
      <c r="J275" s="22"/>
      <c r="K275" s="25" t="e">
        <f t="shared" si="8"/>
        <v>#DIV/0!</v>
      </c>
      <c r="L275" s="174"/>
      <c r="M275" s="174"/>
      <c r="N275" s="185" t="e">
        <f t="shared" si="9"/>
        <v>#DIV/0!</v>
      </c>
      <c r="O275" s="174"/>
      <c r="P275" s="174"/>
      <c r="Q275" s="174"/>
      <c r="R275" s="187"/>
      <c r="S275" s="15"/>
      <c r="T275" s="37"/>
      <c r="U275" s="13"/>
    </row>
    <row r="276" spans="1:21">
      <c r="A276" s="199"/>
      <c r="B276" s="37" t="s">
        <v>15</v>
      </c>
      <c r="C276" s="75">
        <v>40722</v>
      </c>
      <c r="D276" s="76"/>
      <c r="E276" s="72"/>
      <c r="F276" s="72"/>
      <c r="G276" s="72"/>
      <c r="H276" s="72"/>
      <c r="I276" s="180"/>
      <c r="J276" s="22"/>
      <c r="K276" s="25" t="e">
        <f t="shared" si="8"/>
        <v>#DIV/0!</v>
      </c>
      <c r="L276" s="174"/>
      <c r="M276" s="174"/>
      <c r="N276" s="185" t="e">
        <f t="shared" si="9"/>
        <v>#DIV/0!</v>
      </c>
      <c r="O276" s="174"/>
      <c r="P276" s="174"/>
      <c r="Q276" s="174"/>
      <c r="R276" s="187"/>
      <c r="S276" s="15"/>
      <c r="T276" s="37"/>
      <c r="U276" s="13"/>
    </row>
    <row r="277" spans="1:21">
      <c r="A277" s="199"/>
      <c r="B277" s="37" t="s">
        <v>16</v>
      </c>
      <c r="C277" s="75">
        <v>40723</v>
      </c>
      <c r="D277" s="76"/>
      <c r="E277" s="72"/>
      <c r="F277" s="72"/>
      <c r="G277" s="72"/>
      <c r="H277" s="72"/>
      <c r="I277" s="180"/>
      <c r="J277" s="22"/>
      <c r="K277" s="25" t="e">
        <f t="shared" si="8"/>
        <v>#DIV/0!</v>
      </c>
      <c r="L277" s="174"/>
      <c r="M277" s="174"/>
      <c r="N277" s="185" t="e">
        <f t="shared" si="9"/>
        <v>#DIV/0!</v>
      </c>
      <c r="O277" s="174"/>
      <c r="P277" s="174"/>
      <c r="Q277" s="174"/>
      <c r="R277" s="187"/>
      <c r="S277" s="15"/>
      <c r="T277" s="37"/>
      <c r="U277" s="13"/>
    </row>
    <row r="278" spans="1:21">
      <c r="A278" s="199"/>
      <c r="B278" s="37" t="s">
        <v>17</v>
      </c>
      <c r="C278" s="75">
        <v>40724</v>
      </c>
      <c r="D278" s="76"/>
      <c r="E278" s="72"/>
      <c r="F278" s="72"/>
      <c r="G278" s="72"/>
      <c r="H278" s="72"/>
      <c r="I278" s="180"/>
      <c r="J278" s="22"/>
      <c r="K278" s="25" t="e">
        <f t="shared" si="8"/>
        <v>#DIV/0!</v>
      </c>
      <c r="L278" s="174"/>
      <c r="M278" s="174"/>
      <c r="N278" s="185" t="e">
        <f t="shared" si="9"/>
        <v>#DIV/0!</v>
      </c>
      <c r="O278" s="174"/>
      <c r="P278" s="174"/>
      <c r="Q278" s="174"/>
      <c r="R278" s="187"/>
      <c r="S278" s="15"/>
      <c r="T278" s="37"/>
      <c r="U278" s="13"/>
    </row>
    <row r="279" spans="1:21">
      <c r="A279" s="199"/>
      <c r="B279" s="37" t="s">
        <v>11</v>
      </c>
      <c r="C279" s="75">
        <v>40725</v>
      </c>
      <c r="D279" s="76"/>
      <c r="E279" s="72"/>
      <c r="F279" s="72"/>
      <c r="G279" s="72"/>
      <c r="H279" s="72"/>
      <c r="I279" s="180"/>
      <c r="J279" s="22"/>
      <c r="K279" s="25" t="e">
        <f t="shared" si="8"/>
        <v>#DIV/0!</v>
      </c>
      <c r="L279" s="174"/>
      <c r="M279" s="174"/>
      <c r="N279" s="185" t="e">
        <f t="shared" si="9"/>
        <v>#DIV/0!</v>
      </c>
      <c r="O279" s="174"/>
      <c r="P279" s="174"/>
      <c r="Q279" s="174"/>
      <c r="R279" s="187"/>
      <c r="S279" s="15"/>
      <c r="T279" s="37"/>
      <c r="U279" s="13"/>
    </row>
    <row r="280" spans="1:21">
      <c r="A280" s="199"/>
      <c r="B280" s="19" t="s">
        <v>12</v>
      </c>
      <c r="C280" s="77">
        <v>40726</v>
      </c>
      <c r="D280" s="76"/>
      <c r="E280" s="73"/>
      <c r="F280" s="73"/>
      <c r="G280" s="73"/>
      <c r="H280" s="73"/>
      <c r="I280" s="181"/>
      <c r="J280" s="28"/>
      <c r="K280" s="26" t="e">
        <f t="shared" si="8"/>
        <v>#DIV/0!</v>
      </c>
      <c r="L280" s="175"/>
      <c r="M280" s="175"/>
      <c r="N280" s="184" t="e">
        <f t="shared" si="9"/>
        <v>#DIV/0!</v>
      </c>
      <c r="O280" s="175"/>
      <c r="P280" s="175"/>
      <c r="Q280" s="175"/>
      <c r="R280" s="184"/>
      <c r="S280" s="20"/>
      <c r="T280" s="19"/>
      <c r="U280" s="14"/>
    </row>
    <row r="281" spans="1:21">
      <c r="A281" s="199"/>
      <c r="B281" s="19" t="s">
        <v>13</v>
      </c>
      <c r="C281" s="77">
        <v>40727</v>
      </c>
      <c r="D281" s="76"/>
      <c r="E281" s="73"/>
      <c r="F281" s="73"/>
      <c r="G281" s="73"/>
      <c r="H281" s="73"/>
      <c r="I281" s="181"/>
      <c r="J281" s="28"/>
      <c r="K281" s="26" t="e">
        <f t="shared" si="8"/>
        <v>#DIV/0!</v>
      </c>
      <c r="L281" s="175"/>
      <c r="M281" s="175"/>
      <c r="N281" s="184" t="e">
        <f t="shared" si="9"/>
        <v>#DIV/0!</v>
      </c>
      <c r="O281" s="175"/>
      <c r="P281" s="175"/>
      <c r="Q281" s="175"/>
      <c r="R281" s="184"/>
      <c r="S281" s="20"/>
      <c r="T281" s="19"/>
      <c r="U281" s="14"/>
    </row>
    <row r="282" spans="1:21">
      <c r="A282" s="199" t="s">
        <v>60</v>
      </c>
      <c r="B282" s="37" t="s">
        <v>14</v>
      </c>
      <c r="C282" s="75">
        <v>40728</v>
      </c>
      <c r="D282" s="76"/>
      <c r="E282" s="72"/>
      <c r="F282" s="72"/>
      <c r="G282" s="72"/>
      <c r="H282" s="72"/>
      <c r="I282" s="180"/>
      <c r="J282" s="22"/>
      <c r="K282" s="25" t="e">
        <f t="shared" si="8"/>
        <v>#DIV/0!</v>
      </c>
      <c r="L282" s="174"/>
      <c r="M282" s="174"/>
      <c r="N282" s="185" t="e">
        <f t="shared" si="9"/>
        <v>#DIV/0!</v>
      </c>
      <c r="O282" s="174"/>
      <c r="P282" s="174"/>
      <c r="Q282" s="174"/>
      <c r="R282" s="187"/>
      <c r="S282" s="15"/>
      <c r="T282" s="37"/>
      <c r="U282" s="13"/>
    </row>
    <row r="283" spans="1:21">
      <c r="A283" s="199"/>
      <c r="B283" s="37" t="s">
        <v>15</v>
      </c>
      <c r="C283" s="75">
        <v>40729</v>
      </c>
      <c r="D283" s="76"/>
      <c r="E283" s="72"/>
      <c r="F283" s="72"/>
      <c r="G283" s="72"/>
      <c r="H283" s="72"/>
      <c r="I283" s="180"/>
      <c r="J283" s="22"/>
      <c r="K283" s="25" t="e">
        <f t="shared" si="8"/>
        <v>#DIV/0!</v>
      </c>
      <c r="L283" s="174"/>
      <c r="M283" s="174"/>
      <c r="N283" s="185" t="e">
        <f t="shared" si="9"/>
        <v>#DIV/0!</v>
      </c>
      <c r="O283" s="174"/>
      <c r="P283" s="174"/>
      <c r="Q283" s="174"/>
      <c r="R283" s="187"/>
      <c r="S283" s="15"/>
      <c r="T283" s="37"/>
      <c r="U283" s="13"/>
    </row>
    <row r="284" spans="1:21">
      <c r="A284" s="199"/>
      <c r="B284" s="37" t="s">
        <v>16</v>
      </c>
      <c r="C284" s="75">
        <v>40730</v>
      </c>
      <c r="D284" s="76"/>
      <c r="E284" s="72"/>
      <c r="F284" s="72"/>
      <c r="G284" s="72"/>
      <c r="H284" s="72"/>
      <c r="I284" s="180"/>
      <c r="J284" s="22"/>
      <c r="K284" s="25" t="e">
        <f t="shared" si="8"/>
        <v>#DIV/0!</v>
      </c>
      <c r="L284" s="174"/>
      <c r="M284" s="174"/>
      <c r="N284" s="185" t="e">
        <f t="shared" si="9"/>
        <v>#DIV/0!</v>
      </c>
      <c r="O284" s="174"/>
      <c r="P284" s="174"/>
      <c r="Q284" s="174"/>
      <c r="R284" s="187"/>
      <c r="S284" s="15"/>
      <c r="T284" s="37"/>
      <c r="U284" s="13"/>
    </row>
    <row r="285" spans="1:21">
      <c r="A285" s="199"/>
      <c r="B285" s="37" t="s">
        <v>17</v>
      </c>
      <c r="C285" s="75">
        <v>40731</v>
      </c>
      <c r="D285" s="76"/>
      <c r="E285" s="72"/>
      <c r="F285" s="72"/>
      <c r="G285" s="72"/>
      <c r="H285" s="72"/>
      <c r="I285" s="180"/>
      <c r="J285" s="22"/>
      <c r="K285" s="25" t="e">
        <f t="shared" si="8"/>
        <v>#DIV/0!</v>
      </c>
      <c r="L285" s="174"/>
      <c r="M285" s="174"/>
      <c r="N285" s="185" t="e">
        <f t="shared" si="9"/>
        <v>#DIV/0!</v>
      </c>
      <c r="O285" s="174"/>
      <c r="P285" s="174"/>
      <c r="Q285" s="174"/>
      <c r="R285" s="187"/>
      <c r="S285" s="15"/>
      <c r="T285" s="37"/>
      <c r="U285" s="13"/>
    </row>
    <row r="286" spans="1:21">
      <c r="A286" s="199"/>
      <c r="B286" s="37" t="s">
        <v>11</v>
      </c>
      <c r="C286" s="75">
        <v>40732</v>
      </c>
      <c r="D286" s="76"/>
      <c r="E286" s="72"/>
      <c r="F286" s="72"/>
      <c r="G286" s="72"/>
      <c r="H286" s="72"/>
      <c r="I286" s="180"/>
      <c r="J286" s="22"/>
      <c r="K286" s="25" t="e">
        <f t="shared" si="8"/>
        <v>#DIV/0!</v>
      </c>
      <c r="L286" s="174"/>
      <c r="M286" s="174"/>
      <c r="N286" s="185" t="e">
        <f t="shared" si="9"/>
        <v>#DIV/0!</v>
      </c>
      <c r="O286" s="174"/>
      <c r="P286" s="174"/>
      <c r="Q286" s="174"/>
      <c r="R286" s="187"/>
      <c r="S286" s="15"/>
      <c r="T286" s="37"/>
      <c r="U286" s="13"/>
    </row>
    <row r="287" spans="1:21">
      <c r="A287" s="199"/>
      <c r="B287" s="19" t="s">
        <v>12</v>
      </c>
      <c r="C287" s="77">
        <v>40733</v>
      </c>
      <c r="D287" s="76"/>
      <c r="E287" s="73"/>
      <c r="F287" s="73"/>
      <c r="G287" s="73"/>
      <c r="H287" s="73"/>
      <c r="I287" s="181"/>
      <c r="J287" s="28"/>
      <c r="K287" s="26" t="e">
        <f t="shared" si="8"/>
        <v>#DIV/0!</v>
      </c>
      <c r="L287" s="175"/>
      <c r="M287" s="175"/>
      <c r="N287" s="184" t="e">
        <f t="shared" si="9"/>
        <v>#DIV/0!</v>
      </c>
      <c r="O287" s="175"/>
      <c r="P287" s="175"/>
      <c r="Q287" s="175"/>
      <c r="R287" s="184"/>
      <c r="S287" s="20"/>
      <c r="T287" s="19"/>
      <c r="U287" s="14"/>
    </row>
    <row r="288" spans="1:21">
      <c r="A288" s="199"/>
      <c r="B288" s="19" t="s">
        <v>13</v>
      </c>
      <c r="C288" s="77">
        <v>40734</v>
      </c>
      <c r="D288" s="76"/>
      <c r="E288" s="73"/>
      <c r="F288" s="73"/>
      <c r="G288" s="73"/>
      <c r="H288" s="73"/>
      <c r="I288" s="181"/>
      <c r="J288" s="28"/>
      <c r="K288" s="26" t="e">
        <f t="shared" si="8"/>
        <v>#DIV/0!</v>
      </c>
      <c r="L288" s="175"/>
      <c r="M288" s="175"/>
      <c r="N288" s="184" t="e">
        <f t="shared" si="9"/>
        <v>#DIV/0!</v>
      </c>
      <c r="O288" s="175"/>
      <c r="P288" s="175"/>
      <c r="Q288" s="175"/>
      <c r="R288" s="184"/>
      <c r="S288" s="20"/>
      <c r="T288" s="19"/>
      <c r="U288" s="14"/>
    </row>
    <row r="289" spans="1:21">
      <c r="A289" s="199" t="s">
        <v>61</v>
      </c>
      <c r="B289" s="37" t="s">
        <v>14</v>
      </c>
      <c r="C289" s="75">
        <v>40735</v>
      </c>
      <c r="D289" s="76"/>
      <c r="E289" s="72"/>
      <c r="F289" s="72"/>
      <c r="G289" s="72"/>
      <c r="H289" s="72"/>
      <c r="I289" s="180"/>
      <c r="J289" s="22"/>
      <c r="K289" s="25" t="e">
        <f t="shared" si="8"/>
        <v>#DIV/0!</v>
      </c>
      <c r="L289" s="174"/>
      <c r="M289" s="174"/>
      <c r="N289" s="185" t="e">
        <f t="shared" si="9"/>
        <v>#DIV/0!</v>
      </c>
      <c r="O289" s="174"/>
      <c r="P289" s="174"/>
      <c r="Q289" s="174"/>
      <c r="R289" s="187"/>
      <c r="S289" s="15"/>
      <c r="T289" s="37"/>
      <c r="U289" s="13"/>
    </row>
    <row r="290" spans="1:21">
      <c r="A290" s="199"/>
      <c r="B290" s="37" t="s">
        <v>15</v>
      </c>
      <c r="C290" s="75">
        <v>40736</v>
      </c>
      <c r="D290" s="76"/>
      <c r="E290" s="72"/>
      <c r="F290" s="72"/>
      <c r="G290" s="72"/>
      <c r="H290" s="72"/>
      <c r="I290" s="180"/>
      <c r="J290" s="22"/>
      <c r="K290" s="25" t="e">
        <f t="shared" si="8"/>
        <v>#DIV/0!</v>
      </c>
      <c r="L290" s="174"/>
      <c r="M290" s="174"/>
      <c r="N290" s="185" t="e">
        <f t="shared" si="9"/>
        <v>#DIV/0!</v>
      </c>
      <c r="O290" s="174"/>
      <c r="P290" s="174"/>
      <c r="Q290" s="174"/>
      <c r="R290" s="187"/>
      <c r="S290" s="15"/>
      <c r="T290" s="37"/>
      <c r="U290" s="13"/>
    </row>
    <row r="291" spans="1:21">
      <c r="A291" s="199"/>
      <c r="B291" s="37" t="s">
        <v>16</v>
      </c>
      <c r="C291" s="75">
        <v>40737</v>
      </c>
      <c r="D291" s="76"/>
      <c r="E291" s="72"/>
      <c r="F291" s="72"/>
      <c r="G291" s="72"/>
      <c r="H291" s="72"/>
      <c r="I291" s="180"/>
      <c r="J291" s="22"/>
      <c r="K291" s="25" t="e">
        <f t="shared" si="8"/>
        <v>#DIV/0!</v>
      </c>
      <c r="L291" s="174"/>
      <c r="M291" s="174"/>
      <c r="N291" s="185" t="e">
        <f t="shared" si="9"/>
        <v>#DIV/0!</v>
      </c>
      <c r="O291" s="174"/>
      <c r="P291" s="174"/>
      <c r="Q291" s="174"/>
      <c r="R291" s="187"/>
      <c r="S291" s="15"/>
      <c r="T291" s="37"/>
      <c r="U291" s="13"/>
    </row>
    <row r="292" spans="1:21">
      <c r="A292" s="199"/>
      <c r="B292" s="37" t="s">
        <v>17</v>
      </c>
      <c r="C292" s="75">
        <v>40738</v>
      </c>
      <c r="D292" s="76"/>
      <c r="E292" s="72"/>
      <c r="F292" s="72"/>
      <c r="G292" s="72"/>
      <c r="H292" s="72"/>
      <c r="I292" s="180"/>
      <c r="J292" s="22"/>
      <c r="K292" s="25" t="e">
        <f t="shared" si="8"/>
        <v>#DIV/0!</v>
      </c>
      <c r="L292" s="174"/>
      <c r="M292" s="174"/>
      <c r="N292" s="185" t="e">
        <f t="shared" si="9"/>
        <v>#DIV/0!</v>
      </c>
      <c r="O292" s="174"/>
      <c r="P292" s="174"/>
      <c r="Q292" s="174"/>
      <c r="R292" s="187"/>
      <c r="S292" s="15"/>
      <c r="T292" s="37"/>
      <c r="U292" s="13"/>
    </row>
    <row r="293" spans="1:21">
      <c r="A293" s="199"/>
      <c r="B293" s="37" t="s">
        <v>11</v>
      </c>
      <c r="C293" s="75">
        <v>40739</v>
      </c>
      <c r="D293" s="76"/>
      <c r="E293" s="72"/>
      <c r="F293" s="72"/>
      <c r="G293" s="72"/>
      <c r="H293" s="72"/>
      <c r="I293" s="180"/>
      <c r="J293" s="22"/>
      <c r="K293" s="25" t="e">
        <f t="shared" si="8"/>
        <v>#DIV/0!</v>
      </c>
      <c r="L293" s="174"/>
      <c r="M293" s="174"/>
      <c r="N293" s="185" t="e">
        <f t="shared" si="9"/>
        <v>#DIV/0!</v>
      </c>
      <c r="O293" s="174"/>
      <c r="P293" s="174"/>
      <c r="Q293" s="174"/>
      <c r="R293" s="187"/>
      <c r="S293" s="15"/>
      <c r="T293" s="37"/>
      <c r="U293" s="13"/>
    </row>
    <row r="294" spans="1:21">
      <c r="A294" s="199"/>
      <c r="B294" s="19" t="s">
        <v>12</v>
      </c>
      <c r="C294" s="77">
        <v>40740</v>
      </c>
      <c r="D294" s="76"/>
      <c r="E294" s="73"/>
      <c r="F294" s="73"/>
      <c r="G294" s="73"/>
      <c r="H294" s="73"/>
      <c r="I294" s="181"/>
      <c r="J294" s="28"/>
      <c r="K294" s="26" t="e">
        <f t="shared" si="8"/>
        <v>#DIV/0!</v>
      </c>
      <c r="L294" s="175"/>
      <c r="M294" s="175"/>
      <c r="N294" s="184" t="e">
        <f t="shared" si="9"/>
        <v>#DIV/0!</v>
      </c>
      <c r="O294" s="175"/>
      <c r="P294" s="175"/>
      <c r="Q294" s="175"/>
      <c r="R294" s="184"/>
      <c r="S294" s="20"/>
      <c r="T294" s="19"/>
      <c r="U294" s="14"/>
    </row>
    <row r="295" spans="1:21">
      <c r="A295" s="199"/>
      <c r="B295" s="19" t="s">
        <v>13</v>
      </c>
      <c r="C295" s="77">
        <v>40741</v>
      </c>
      <c r="D295" s="76"/>
      <c r="E295" s="73"/>
      <c r="F295" s="73"/>
      <c r="G295" s="73"/>
      <c r="H295" s="73"/>
      <c r="I295" s="181"/>
      <c r="J295" s="28"/>
      <c r="K295" s="26" t="e">
        <f t="shared" si="8"/>
        <v>#DIV/0!</v>
      </c>
      <c r="L295" s="175"/>
      <c r="M295" s="175"/>
      <c r="N295" s="184" t="e">
        <f t="shared" si="9"/>
        <v>#DIV/0!</v>
      </c>
      <c r="O295" s="175"/>
      <c r="P295" s="175"/>
      <c r="Q295" s="175"/>
      <c r="R295" s="184"/>
      <c r="S295" s="20"/>
      <c r="T295" s="19"/>
      <c r="U295" s="14"/>
    </row>
    <row r="296" spans="1:21">
      <c r="A296" s="199" t="s">
        <v>62</v>
      </c>
      <c r="B296" s="37" t="s">
        <v>14</v>
      </c>
      <c r="C296" s="75">
        <v>40742</v>
      </c>
      <c r="D296" s="76"/>
      <c r="E296" s="72"/>
      <c r="F296" s="72"/>
      <c r="G296" s="72"/>
      <c r="H296" s="72"/>
      <c r="I296" s="180"/>
      <c r="J296" s="22"/>
      <c r="K296" s="25" t="e">
        <f t="shared" si="8"/>
        <v>#DIV/0!</v>
      </c>
      <c r="L296" s="174"/>
      <c r="M296" s="174"/>
      <c r="N296" s="185" t="e">
        <f t="shared" si="9"/>
        <v>#DIV/0!</v>
      </c>
      <c r="O296" s="174"/>
      <c r="P296" s="174"/>
      <c r="Q296" s="174"/>
      <c r="R296" s="187"/>
      <c r="S296" s="15"/>
      <c r="T296" s="37"/>
      <c r="U296" s="13"/>
    </row>
    <row r="297" spans="1:21">
      <c r="A297" s="199"/>
      <c r="B297" s="37" t="s">
        <v>15</v>
      </c>
      <c r="C297" s="75">
        <v>40743</v>
      </c>
      <c r="D297" s="76"/>
      <c r="E297" s="72"/>
      <c r="F297" s="72"/>
      <c r="G297" s="72"/>
      <c r="H297" s="72"/>
      <c r="I297" s="180"/>
      <c r="J297" s="22"/>
      <c r="K297" s="25" t="e">
        <f t="shared" si="8"/>
        <v>#DIV/0!</v>
      </c>
      <c r="L297" s="174"/>
      <c r="M297" s="174"/>
      <c r="N297" s="185" t="e">
        <f t="shared" si="9"/>
        <v>#DIV/0!</v>
      </c>
      <c r="O297" s="174"/>
      <c r="P297" s="174"/>
      <c r="Q297" s="174"/>
      <c r="R297" s="187"/>
      <c r="S297" s="15"/>
      <c r="T297" s="37"/>
      <c r="U297" s="13"/>
    </row>
    <row r="298" spans="1:21">
      <c r="A298" s="199"/>
      <c r="B298" s="37" t="s">
        <v>16</v>
      </c>
      <c r="C298" s="75">
        <v>40744</v>
      </c>
      <c r="D298" s="76"/>
      <c r="E298" s="72"/>
      <c r="F298" s="72"/>
      <c r="G298" s="72"/>
      <c r="H298" s="72"/>
      <c r="I298" s="180"/>
      <c r="J298" s="22"/>
      <c r="K298" s="25" t="e">
        <f t="shared" si="8"/>
        <v>#DIV/0!</v>
      </c>
      <c r="L298" s="174"/>
      <c r="M298" s="174"/>
      <c r="N298" s="185" t="e">
        <f t="shared" si="9"/>
        <v>#DIV/0!</v>
      </c>
      <c r="O298" s="174"/>
      <c r="P298" s="174"/>
      <c r="Q298" s="174"/>
      <c r="R298" s="187"/>
      <c r="S298" s="15"/>
      <c r="T298" s="37"/>
      <c r="U298" s="13"/>
    </row>
    <row r="299" spans="1:21">
      <c r="A299" s="199"/>
      <c r="B299" s="37" t="s">
        <v>17</v>
      </c>
      <c r="C299" s="75">
        <v>40745</v>
      </c>
      <c r="D299" s="76"/>
      <c r="E299" s="72"/>
      <c r="F299" s="72"/>
      <c r="G299" s="72"/>
      <c r="H299" s="72"/>
      <c r="I299" s="180"/>
      <c r="J299" s="22"/>
      <c r="K299" s="25" t="e">
        <f t="shared" si="8"/>
        <v>#DIV/0!</v>
      </c>
      <c r="L299" s="174"/>
      <c r="M299" s="174"/>
      <c r="N299" s="185" t="e">
        <f t="shared" si="9"/>
        <v>#DIV/0!</v>
      </c>
      <c r="O299" s="174"/>
      <c r="P299" s="174"/>
      <c r="Q299" s="174"/>
      <c r="R299" s="187"/>
      <c r="S299" s="15"/>
      <c r="T299" s="37"/>
      <c r="U299" s="13"/>
    </row>
    <row r="300" spans="1:21">
      <c r="A300" s="199"/>
      <c r="B300" s="37" t="s">
        <v>11</v>
      </c>
      <c r="C300" s="75">
        <v>40746</v>
      </c>
      <c r="D300" s="76"/>
      <c r="E300" s="72"/>
      <c r="F300" s="72"/>
      <c r="G300" s="72"/>
      <c r="H300" s="72"/>
      <c r="I300" s="180"/>
      <c r="J300" s="22"/>
      <c r="K300" s="25" t="e">
        <f t="shared" si="8"/>
        <v>#DIV/0!</v>
      </c>
      <c r="L300" s="174"/>
      <c r="M300" s="174"/>
      <c r="N300" s="185" t="e">
        <f t="shared" si="9"/>
        <v>#DIV/0!</v>
      </c>
      <c r="O300" s="174"/>
      <c r="P300" s="174"/>
      <c r="Q300" s="174"/>
      <c r="R300" s="187"/>
      <c r="S300" s="15"/>
      <c r="T300" s="37"/>
      <c r="U300" s="13"/>
    </row>
    <row r="301" spans="1:21">
      <c r="A301" s="199"/>
      <c r="B301" s="19" t="s">
        <v>12</v>
      </c>
      <c r="C301" s="77">
        <v>40747</v>
      </c>
      <c r="D301" s="76"/>
      <c r="E301" s="73"/>
      <c r="F301" s="73"/>
      <c r="G301" s="73"/>
      <c r="H301" s="73"/>
      <c r="I301" s="181"/>
      <c r="J301" s="28"/>
      <c r="K301" s="26" t="e">
        <f t="shared" si="8"/>
        <v>#DIV/0!</v>
      </c>
      <c r="L301" s="175"/>
      <c r="M301" s="175"/>
      <c r="N301" s="184" t="e">
        <f t="shared" si="9"/>
        <v>#DIV/0!</v>
      </c>
      <c r="O301" s="175"/>
      <c r="P301" s="175"/>
      <c r="Q301" s="175"/>
      <c r="R301" s="184"/>
      <c r="S301" s="20"/>
      <c r="T301" s="19"/>
      <c r="U301" s="14"/>
    </row>
    <row r="302" spans="1:21">
      <c r="A302" s="199"/>
      <c r="B302" s="19" t="s">
        <v>13</v>
      </c>
      <c r="C302" s="77">
        <v>40748</v>
      </c>
      <c r="D302" s="76"/>
      <c r="E302" s="73"/>
      <c r="F302" s="73"/>
      <c r="G302" s="73"/>
      <c r="H302" s="73"/>
      <c r="I302" s="181"/>
      <c r="J302" s="28"/>
      <c r="K302" s="26" t="e">
        <f t="shared" si="8"/>
        <v>#DIV/0!</v>
      </c>
      <c r="L302" s="175"/>
      <c r="M302" s="175"/>
      <c r="N302" s="184" t="e">
        <f t="shared" si="9"/>
        <v>#DIV/0!</v>
      </c>
      <c r="O302" s="175"/>
      <c r="P302" s="175"/>
      <c r="Q302" s="175"/>
      <c r="R302" s="184"/>
      <c r="S302" s="20"/>
      <c r="T302" s="19"/>
      <c r="U302" s="14"/>
    </row>
    <row r="303" spans="1:21">
      <c r="A303" s="199" t="s">
        <v>63</v>
      </c>
      <c r="B303" s="37" t="s">
        <v>14</v>
      </c>
      <c r="C303" s="75">
        <v>40749</v>
      </c>
      <c r="D303" s="76"/>
      <c r="E303" s="72"/>
      <c r="F303" s="72"/>
      <c r="G303" s="72"/>
      <c r="H303" s="72"/>
      <c r="I303" s="180"/>
      <c r="J303" s="22"/>
      <c r="K303" s="25" t="e">
        <f t="shared" si="8"/>
        <v>#DIV/0!</v>
      </c>
      <c r="L303" s="174"/>
      <c r="M303" s="174"/>
      <c r="N303" s="185" t="e">
        <f t="shared" si="9"/>
        <v>#DIV/0!</v>
      </c>
      <c r="O303" s="174"/>
      <c r="P303" s="174"/>
      <c r="Q303" s="174"/>
      <c r="R303" s="187"/>
      <c r="S303" s="15"/>
      <c r="T303" s="37"/>
      <c r="U303" s="13"/>
    </row>
    <row r="304" spans="1:21">
      <c r="A304" s="199"/>
      <c r="B304" s="37" t="s">
        <v>15</v>
      </c>
      <c r="C304" s="75">
        <v>40750</v>
      </c>
      <c r="D304" s="76"/>
      <c r="E304" s="72"/>
      <c r="F304" s="72"/>
      <c r="G304" s="72"/>
      <c r="H304" s="72"/>
      <c r="I304" s="180"/>
      <c r="J304" s="22"/>
      <c r="K304" s="25" t="e">
        <f t="shared" si="8"/>
        <v>#DIV/0!</v>
      </c>
      <c r="L304" s="174"/>
      <c r="M304" s="174"/>
      <c r="N304" s="185" t="e">
        <f t="shared" si="9"/>
        <v>#DIV/0!</v>
      </c>
      <c r="O304" s="174"/>
      <c r="P304" s="174"/>
      <c r="Q304" s="174"/>
      <c r="R304" s="187"/>
      <c r="S304" s="15"/>
      <c r="T304" s="37"/>
      <c r="U304" s="13"/>
    </row>
    <row r="305" spans="1:21">
      <c r="A305" s="199"/>
      <c r="B305" s="37" t="s">
        <v>16</v>
      </c>
      <c r="C305" s="75">
        <v>40751</v>
      </c>
      <c r="D305" s="76"/>
      <c r="E305" s="72"/>
      <c r="F305" s="72"/>
      <c r="G305" s="72"/>
      <c r="H305" s="72"/>
      <c r="I305" s="180"/>
      <c r="J305" s="22"/>
      <c r="K305" s="25" t="e">
        <f t="shared" si="8"/>
        <v>#DIV/0!</v>
      </c>
      <c r="L305" s="174"/>
      <c r="M305" s="174"/>
      <c r="N305" s="185" t="e">
        <f t="shared" si="9"/>
        <v>#DIV/0!</v>
      </c>
      <c r="O305" s="174"/>
      <c r="P305" s="174"/>
      <c r="Q305" s="174"/>
      <c r="R305" s="187"/>
      <c r="S305" s="15"/>
      <c r="T305" s="37"/>
      <c r="U305" s="13"/>
    </row>
    <row r="306" spans="1:21">
      <c r="A306" s="199"/>
      <c r="B306" s="37" t="s">
        <v>17</v>
      </c>
      <c r="C306" s="75">
        <v>40752</v>
      </c>
      <c r="D306" s="76"/>
      <c r="E306" s="72"/>
      <c r="F306" s="72"/>
      <c r="G306" s="72"/>
      <c r="H306" s="72"/>
      <c r="I306" s="180"/>
      <c r="J306" s="22"/>
      <c r="K306" s="25" t="e">
        <f t="shared" si="8"/>
        <v>#DIV/0!</v>
      </c>
      <c r="L306" s="174"/>
      <c r="M306" s="174"/>
      <c r="N306" s="185" t="e">
        <f t="shared" si="9"/>
        <v>#DIV/0!</v>
      </c>
      <c r="O306" s="174"/>
      <c r="P306" s="174"/>
      <c r="Q306" s="174"/>
      <c r="R306" s="187"/>
      <c r="S306" s="15"/>
      <c r="T306" s="37"/>
      <c r="U306" s="13"/>
    </row>
    <row r="307" spans="1:21">
      <c r="A307" s="199"/>
      <c r="B307" s="37" t="s">
        <v>11</v>
      </c>
      <c r="C307" s="75">
        <v>40753</v>
      </c>
      <c r="D307" s="76"/>
      <c r="E307" s="72"/>
      <c r="F307" s="72"/>
      <c r="G307" s="72"/>
      <c r="H307" s="72"/>
      <c r="I307" s="180"/>
      <c r="J307" s="22"/>
      <c r="K307" s="25" t="e">
        <f t="shared" si="8"/>
        <v>#DIV/0!</v>
      </c>
      <c r="L307" s="174"/>
      <c r="M307" s="174"/>
      <c r="N307" s="185" t="e">
        <f t="shared" si="9"/>
        <v>#DIV/0!</v>
      </c>
      <c r="O307" s="174"/>
      <c r="P307" s="174"/>
      <c r="Q307" s="174"/>
      <c r="R307" s="187"/>
      <c r="S307" s="15"/>
      <c r="T307" s="37"/>
      <c r="U307" s="13"/>
    </row>
    <row r="308" spans="1:21">
      <c r="A308" s="199"/>
      <c r="B308" s="19" t="s">
        <v>12</v>
      </c>
      <c r="C308" s="77">
        <v>40754</v>
      </c>
      <c r="D308" s="76"/>
      <c r="E308" s="73"/>
      <c r="F308" s="73"/>
      <c r="G308" s="73"/>
      <c r="H308" s="73"/>
      <c r="I308" s="181"/>
      <c r="J308" s="28"/>
      <c r="K308" s="26" t="e">
        <f t="shared" si="8"/>
        <v>#DIV/0!</v>
      </c>
      <c r="L308" s="175"/>
      <c r="M308" s="175"/>
      <c r="N308" s="184" t="e">
        <f t="shared" si="9"/>
        <v>#DIV/0!</v>
      </c>
      <c r="O308" s="175"/>
      <c r="P308" s="175"/>
      <c r="Q308" s="175"/>
      <c r="R308" s="184"/>
      <c r="S308" s="20"/>
      <c r="T308" s="19"/>
      <c r="U308" s="14"/>
    </row>
    <row r="309" spans="1:21">
      <c r="A309" s="199"/>
      <c r="B309" s="19" t="s">
        <v>13</v>
      </c>
      <c r="C309" s="77">
        <v>40755</v>
      </c>
      <c r="D309" s="76"/>
      <c r="E309" s="73"/>
      <c r="F309" s="73"/>
      <c r="G309" s="73"/>
      <c r="H309" s="73"/>
      <c r="I309" s="181"/>
      <c r="J309" s="28"/>
      <c r="K309" s="26" t="e">
        <f t="shared" si="8"/>
        <v>#DIV/0!</v>
      </c>
      <c r="L309" s="175"/>
      <c r="M309" s="175"/>
      <c r="N309" s="184" t="e">
        <f t="shared" si="9"/>
        <v>#DIV/0!</v>
      </c>
      <c r="O309" s="175"/>
      <c r="P309" s="175"/>
      <c r="Q309" s="175"/>
      <c r="R309" s="184"/>
      <c r="S309" s="20"/>
      <c r="T309" s="19"/>
      <c r="U309" s="14"/>
    </row>
    <row r="310" spans="1:21">
      <c r="A310" s="199" t="s">
        <v>64</v>
      </c>
      <c r="B310" s="37" t="s">
        <v>14</v>
      </c>
      <c r="C310" s="75">
        <v>40756</v>
      </c>
      <c r="D310" s="76"/>
      <c r="E310" s="72"/>
      <c r="F310" s="72"/>
      <c r="G310" s="72"/>
      <c r="H310" s="72"/>
      <c r="I310" s="180"/>
      <c r="J310" s="22"/>
      <c r="K310" s="25" t="e">
        <f t="shared" si="8"/>
        <v>#DIV/0!</v>
      </c>
      <c r="L310" s="174"/>
      <c r="M310" s="174"/>
      <c r="N310" s="185" t="e">
        <f t="shared" si="9"/>
        <v>#DIV/0!</v>
      </c>
      <c r="O310" s="174"/>
      <c r="P310" s="174"/>
      <c r="Q310" s="174"/>
      <c r="R310" s="187"/>
      <c r="S310" s="15"/>
      <c r="T310" s="37"/>
      <c r="U310" s="13"/>
    </row>
    <row r="311" spans="1:21">
      <c r="A311" s="199"/>
      <c r="B311" s="37" t="s">
        <v>15</v>
      </c>
      <c r="C311" s="75">
        <v>40757</v>
      </c>
      <c r="D311" s="76"/>
      <c r="E311" s="72"/>
      <c r="F311" s="72"/>
      <c r="G311" s="72"/>
      <c r="H311" s="72"/>
      <c r="I311" s="180"/>
      <c r="J311" s="22"/>
      <c r="K311" s="25" t="e">
        <f t="shared" si="8"/>
        <v>#DIV/0!</v>
      </c>
      <c r="L311" s="174"/>
      <c r="M311" s="174"/>
      <c r="N311" s="185" t="e">
        <f t="shared" si="9"/>
        <v>#DIV/0!</v>
      </c>
      <c r="O311" s="174"/>
      <c r="P311" s="174"/>
      <c r="Q311" s="174"/>
      <c r="R311" s="187"/>
      <c r="S311" s="15"/>
      <c r="T311" s="37"/>
      <c r="U311" s="13"/>
    </row>
    <row r="312" spans="1:21">
      <c r="A312" s="199"/>
      <c r="B312" s="37" t="s">
        <v>16</v>
      </c>
      <c r="C312" s="75">
        <v>40758</v>
      </c>
      <c r="D312" s="76"/>
      <c r="E312" s="72"/>
      <c r="F312" s="72"/>
      <c r="G312" s="72"/>
      <c r="H312" s="72"/>
      <c r="I312" s="180"/>
      <c r="J312" s="22"/>
      <c r="K312" s="25" t="e">
        <f t="shared" si="8"/>
        <v>#DIV/0!</v>
      </c>
      <c r="L312" s="174"/>
      <c r="M312" s="174"/>
      <c r="N312" s="185" t="e">
        <f t="shared" si="9"/>
        <v>#DIV/0!</v>
      </c>
      <c r="O312" s="174"/>
      <c r="P312" s="174"/>
      <c r="Q312" s="174"/>
      <c r="R312" s="187"/>
      <c r="S312" s="15"/>
      <c r="T312" s="37"/>
      <c r="U312" s="13"/>
    </row>
    <row r="313" spans="1:21">
      <c r="A313" s="199"/>
      <c r="B313" s="37" t="s">
        <v>17</v>
      </c>
      <c r="C313" s="75">
        <v>40759</v>
      </c>
      <c r="D313" s="76"/>
      <c r="E313" s="72"/>
      <c r="F313" s="72"/>
      <c r="G313" s="72"/>
      <c r="H313" s="72"/>
      <c r="I313" s="180"/>
      <c r="J313" s="22"/>
      <c r="K313" s="25" t="e">
        <f t="shared" si="8"/>
        <v>#DIV/0!</v>
      </c>
      <c r="L313" s="174"/>
      <c r="M313" s="174"/>
      <c r="N313" s="185" t="e">
        <f t="shared" si="9"/>
        <v>#DIV/0!</v>
      </c>
      <c r="O313" s="174"/>
      <c r="P313" s="174"/>
      <c r="Q313" s="174"/>
      <c r="R313" s="187"/>
      <c r="S313" s="15"/>
      <c r="T313" s="37"/>
      <c r="U313" s="13"/>
    </row>
    <row r="314" spans="1:21">
      <c r="A314" s="199"/>
      <c r="B314" s="37" t="s">
        <v>11</v>
      </c>
      <c r="C314" s="75">
        <v>40760</v>
      </c>
      <c r="D314" s="76"/>
      <c r="E314" s="72"/>
      <c r="F314" s="72"/>
      <c r="G314" s="72"/>
      <c r="H314" s="72"/>
      <c r="I314" s="180"/>
      <c r="J314" s="22"/>
      <c r="K314" s="25" t="e">
        <f t="shared" si="8"/>
        <v>#DIV/0!</v>
      </c>
      <c r="L314" s="174"/>
      <c r="M314" s="174"/>
      <c r="N314" s="185" t="e">
        <f t="shared" si="9"/>
        <v>#DIV/0!</v>
      </c>
      <c r="O314" s="174"/>
      <c r="P314" s="174"/>
      <c r="Q314" s="174"/>
      <c r="R314" s="187"/>
      <c r="S314" s="15"/>
      <c r="T314" s="37"/>
      <c r="U314" s="13"/>
    </row>
    <row r="315" spans="1:21">
      <c r="A315" s="199"/>
      <c r="B315" s="19" t="s">
        <v>12</v>
      </c>
      <c r="C315" s="77">
        <v>40761</v>
      </c>
      <c r="D315" s="76"/>
      <c r="E315" s="73"/>
      <c r="F315" s="73"/>
      <c r="G315" s="73"/>
      <c r="H315" s="73"/>
      <c r="I315" s="181"/>
      <c r="J315" s="28"/>
      <c r="K315" s="26" t="e">
        <f t="shared" si="8"/>
        <v>#DIV/0!</v>
      </c>
      <c r="L315" s="175"/>
      <c r="M315" s="175"/>
      <c r="N315" s="184" t="e">
        <f t="shared" si="9"/>
        <v>#DIV/0!</v>
      </c>
      <c r="O315" s="175"/>
      <c r="P315" s="175"/>
      <c r="Q315" s="175"/>
      <c r="R315" s="184"/>
      <c r="S315" s="20"/>
      <c r="T315" s="19"/>
      <c r="U315" s="14"/>
    </row>
    <row r="316" spans="1:21">
      <c r="A316" s="199"/>
      <c r="B316" s="19" t="s">
        <v>13</v>
      </c>
      <c r="C316" s="77">
        <v>40762</v>
      </c>
      <c r="D316" s="76"/>
      <c r="E316" s="73"/>
      <c r="F316" s="73"/>
      <c r="G316" s="73"/>
      <c r="H316" s="73"/>
      <c r="I316" s="181"/>
      <c r="J316" s="28"/>
      <c r="K316" s="26" t="e">
        <f t="shared" si="8"/>
        <v>#DIV/0!</v>
      </c>
      <c r="L316" s="175"/>
      <c r="M316" s="175"/>
      <c r="N316" s="184" t="e">
        <f t="shared" si="9"/>
        <v>#DIV/0!</v>
      </c>
      <c r="O316" s="175"/>
      <c r="P316" s="175"/>
      <c r="Q316" s="175"/>
      <c r="R316" s="184"/>
      <c r="S316" s="20"/>
      <c r="T316" s="19"/>
      <c r="U316" s="14"/>
    </row>
    <row r="317" spans="1:21">
      <c r="A317" s="199" t="s">
        <v>65</v>
      </c>
      <c r="B317" s="37" t="s">
        <v>14</v>
      </c>
      <c r="C317" s="75">
        <v>40763</v>
      </c>
      <c r="D317" s="76"/>
      <c r="E317" s="72"/>
      <c r="F317" s="72"/>
      <c r="G317" s="72"/>
      <c r="H317" s="72"/>
      <c r="I317" s="180"/>
      <c r="J317" s="22"/>
      <c r="K317" s="25" t="e">
        <f t="shared" si="8"/>
        <v>#DIV/0!</v>
      </c>
      <c r="L317" s="174"/>
      <c r="M317" s="174"/>
      <c r="N317" s="185" t="e">
        <f t="shared" si="9"/>
        <v>#DIV/0!</v>
      </c>
      <c r="O317" s="174"/>
      <c r="P317" s="174"/>
      <c r="Q317" s="174"/>
      <c r="R317" s="187"/>
      <c r="S317" s="15"/>
      <c r="T317" s="37"/>
      <c r="U317" s="13"/>
    </row>
    <row r="318" spans="1:21">
      <c r="A318" s="199"/>
      <c r="B318" s="37" t="s">
        <v>15</v>
      </c>
      <c r="C318" s="75">
        <v>40764</v>
      </c>
      <c r="D318" s="76"/>
      <c r="E318" s="72"/>
      <c r="F318" s="72"/>
      <c r="G318" s="72"/>
      <c r="H318" s="72"/>
      <c r="I318" s="180"/>
      <c r="J318" s="22"/>
      <c r="K318" s="25" t="e">
        <f t="shared" si="8"/>
        <v>#DIV/0!</v>
      </c>
      <c r="L318" s="174"/>
      <c r="M318" s="174"/>
      <c r="N318" s="185" t="e">
        <f t="shared" si="9"/>
        <v>#DIV/0!</v>
      </c>
      <c r="O318" s="174"/>
      <c r="P318" s="174"/>
      <c r="Q318" s="174"/>
      <c r="R318" s="187"/>
      <c r="S318" s="15"/>
      <c r="T318" s="37"/>
      <c r="U318" s="13"/>
    </row>
    <row r="319" spans="1:21">
      <c r="A319" s="199"/>
      <c r="B319" s="37" t="s">
        <v>16</v>
      </c>
      <c r="C319" s="75">
        <v>40765</v>
      </c>
      <c r="D319" s="76"/>
      <c r="E319" s="72"/>
      <c r="F319" s="72"/>
      <c r="G319" s="72"/>
      <c r="H319" s="72"/>
      <c r="I319" s="180"/>
      <c r="J319" s="22"/>
      <c r="K319" s="25" t="e">
        <f t="shared" si="8"/>
        <v>#DIV/0!</v>
      </c>
      <c r="L319" s="174"/>
      <c r="M319" s="174"/>
      <c r="N319" s="185" t="e">
        <f t="shared" si="9"/>
        <v>#DIV/0!</v>
      </c>
      <c r="O319" s="174"/>
      <c r="P319" s="174"/>
      <c r="Q319" s="174"/>
      <c r="R319" s="187"/>
      <c r="S319" s="15"/>
      <c r="T319" s="37"/>
      <c r="U319" s="13"/>
    </row>
    <row r="320" spans="1:21">
      <c r="A320" s="199"/>
      <c r="B320" s="37" t="s">
        <v>17</v>
      </c>
      <c r="C320" s="75">
        <v>40766</v>
      </c>
      <c r="D320" s="76"/>
      <c r="E320" s="72"/>
      <c r="F320" s="72"/>
      <c r="G320" s="72"/>
      <c r="H320" s="72"/>
      <c r="I320" s="180"/>
      <c r="J320" s="22"/>
      <c r="K320" s="25" t="e">
        <f t="shared" si="8"/>
        <v>#DIV/0!</v>
      </c>
      <c r="L320" s="174"/>
      <c r="M320" s="174"/>
      <c r="N320" s="185" t="e">
        <f t="shared" si="9"/>
        <v>#DIV/0!</v>
      </c>
      <c r="O320" s="174"/>
      <c r="P320" s="174"/>
      <c r="Q320" s="174"/>
      <c r="R320" s="187"/>
      <c r="S320" s="15"/>
      <c r="T320" s="37"/>
      <c r="U320" s="13"/>
    </row>
    <row r="321" spans="1:21">
      <c r="A321" s="199"/>
      <c r="B321" s="37" t="s">
        <v>11</v>
      </c>
      <c r="C321" s="75">
        <v>40767</v>
      </c>
      <c r="D321" s="76"/>
      <c r="E321" s="72"/>
      <c r="F321" s="72"/>
      <c r="G321" s="72"/>
      <c r="H321" s="72"/>
      <c r="I321" s="180"/>
      <c r="J321" s="22"/>
      <c r="K321" s="25" t="e">
        <f t="shared" si="8"/>
        <v>#DIV/0!</v>
      </c>
      <c r="L321" s="174"/>
      <c r="M321" s="174"/>
      <c r="N321" s="185" t="e">
        <f t="shared" si="9"/>
        <v>#DIV/0!</v>
      </c>
      <c r="O321" s="174"/>
      <c r="P321" s="174"/>
      <c r="Q321" s="174"/>
      <c r="R321" s="187"/>
      <c r="S321" s="15"/>
      <c r="T321" s="37"/>
      <c r="U321" s="13"/>
    </row>
    <row r="322" spans="1:21">
      <c r="A322" s="199"/>
      <c r="B322" s="19" t="s">
        <v>12</v>
      </c>
      <c r="C322" s="77">
        <v>40768</v>
      </c>
      <c r="D322" s="76"/>
      <c r="E322" s="73"/>
      <c r="F322" s="73"/>
      <c r="G322" s="73"/>
      <c r="H322" s="73"/>
      <c r="I322" s="181"/>
      <c r="J322" s="28"/>
      <c r="K322" s="26" t="e">
        <f t="shared" si="8"/>
        <v>#DIV/0!</v>
      </c>
      <c r="L322" s="175"/>
      <c r="M322" s="175"/>
      <c r="N322" s="184" t="e">
        <f t="shared" si="9"/>
        <v>#DIV/0!</v>
      </c>
      <c r="O322" s="175"/>
      <c r="P322" s="175"/>
      <c r="Q322" s="175"/>
      <c r="R322" s="184"/>
      <c r="S322" s="20"/>
      <c r="T322" s="19"/>
      <c r="U322" s="14"/>
    </row>
    <row r="323" spans="1:21">
      <c r="A323" s="199"/>
      <c r="B323" s="19" t="s">
        <v>13</v>
      </c>
      <c r="C323" s="77">
        <v>40769</v>
      </c>
      <c r="D323" s="76"/>
      <c r="E323" s="73"/>
      <c r="F323" s="73"/>
      <c r="G323" s="73"/>
      <c r="H323" s="73"/>
      <c r="I323" s="181"/>
      <c r="J323" s="28"/>
      <c r="K323" s="26" t="e">
        <f t="shared" si="8"/>
        <v>#DIV/0!</v>
      </c>
      <c r="L323" s="175"/>
      <c r="M323" s="175"/>
      <c r="N323" s="184" t="e">
        <f t="shared" si="9"/>
        <v>#DIV/0!</v>
      </c>
      <c r="O323" s="175"/>
      <c r="P323" s="175"/>
      <c r="Q323" s="175"/>
      <c r="R323" s="184"/>
      <c r="S323" s="20"/>
      <c r="T323" s="19"/>
      <c r="U323" s="14"/>
    </row>
    <row r="324" spans="1:21">
      <c r="A324" s="199" t="s">
        <v>66</v>
      </c>
      <c r="B324" s="37" t="s">
        <v>14</v>
      </c>
      <c r="C324" s="75">
        <v>40770</v>
      </c>
      <c r="D324" s="76"/>
      <c r="E324" s="72"/>
      <c r="F324" s="72"/>
      <c r="G324" s="72"/>
      <c r="H324" s="72"/>
      <c r="I324" s="180"/>
      <c r="J324" s="22"/>
      <c r="K324" s="25" t="e">
        <f t="shared" si="8"/>
        <v>#DIV/0!</v>
      </c>
      <c r="L324" s="174"/>
      <c r="M324" s="174"/>
      <c r="N324" s="185" t="e">
        <f t="shared" si="9"/>
        <v>#DIV/0!</v>
      </c>
      <c r="O324" s="174"/>
      <c r="P324" s="174"/>
      <c r="Q324" s="174"/>
      <c r="R324" s="187"/>
      <c r="S324" s="15"/>
      <c r="T324" s="37"/>
      <c r="U324" s="13"/>
    </row>
    <row r="325" spans="1:21">
      <c r="A325" s="199"/>
      <c r="B325" s="37" t="s">
        <v>15</v>
      </c>
      <c r="C325" s="75">
        <v>40771</v>
      </c>
      <c r="D325" s="76"/>
      <c r="E325" s="72"/>
      <c r="F325" s="72"/>
      <c r="G325" s="72"/>
      <c r="H325" s="72"/>
      <c r="I325" s="180"/>
      <c r="J325" s="22"/>
      <c r="K325" s="25" t="e">
        <f t="shared" si="8"/>
        <v>#DIV/0!</v>
      </c>
      <c r="L325" s="174"/>
      <c r="M325" s="174"/>
      <c r="N325" s="185" t="e">
        <f t="shared" si="9"/>
        <v>#DIV/0!</v>
      </c>
      <c r="O325" s="174"/>
      <c r="P325" s="174"/>
      <c r="Q325" s="174"/>
      <c r="R325" s="187"/>
      <c r="S325" s="15"/>
      <c r="T325" s="37"/>
      <c r="U325" s="13"/>
    </row>
    <row r="326" spans="1:21">
      <c r="A326" s="199"/>
      <c r="B326" s="37" t="s">
        <v>16</v>
      </c>
      <c r="C326" s="75">
        <v>40772</v>
      </c>
      <c r="D326" s="76"/>
      <c r="E326" s="72"/>
      <c r="F326" s="72"/>
      <c r="G326" s="72"/>
      <c r="H326" s="72"/>
      <c r="I326" s="180"/>
      <c r="J326" s="22"/>
      <c r="K326" s="25" t="e">
        <f t="shared" si="8"/>
        <v>#DIV/0!</v>
      </c>
      <c r="L326" s="174"/>
      <c r="M326" s="174"/>
      <c r="N326" s="185" t="e">
        <f t="shared" si="9"/>
        <v>#DIV/0!</v>
      </c>
      <c r="O326" s="174"/>
      <c r="P326" s="174"/>
      <c r="Q326" s="174"/>
      <c r="R326" s="187"/>
      <c r="S326" s="15"/>
      <c r="T326" s="37"/>
      <c r="U326" s="13"/>
    </row>
    <row r="327" spans="1:21">
      <c r="A327" s="199"/>
      <c r="B327" s="37" t="s">
        <v>17</v>
      </c>
      <c r="C327" s="75">
        <v>40773</v>
      </c>
      <c r="D327" s="76"/>
      <c r="E327" s="72"/>
      <c r="F327" s="72"/>
      <c r="G327" s="72"/>
      <c r="H327" s="72"/>
      <c r="I327" s="180"/>
      <c r="J327" s="22"/>
      <c r="K327" s="25" t="e">
        <f t="shared" ref="K327:K390" si="10">I327/J327/24</f>
        <v>#DIV/0!</v>
      </c>
      <c r="L327" s="174"/>
      <c r="M327" s="174"/>
      <c r="N327" s="185" t="e">
        <f t="shared" si="9"/>
        <v>#DIV/0!</v>
      </c>
      <c r="O327" s="174"/>
      <c r="P327" s="174"/>
      <c r="Q327" s="174"/>
      <c r="R327" s="187"/>
      <c r="S327" s="15"/>
      <c r="T327" s="37"/>
      <c r="U327" s="13"/>
    </row>
    <row r="328" spans="1:21">
      <c r="A328" s="199"/>
      <c r="B328" s="37" t="s">
        <v>11</v>
      </c>
      <c r="C328" s="75">
        <v>40774</v>
      </c>
      <c r="D328" s="76"/>
      <c r="E328" s="72"/>
      <c r="F328" s="72"/>
      <c r="G328" s="72"/>
      <c r="H328" s="72"/>
      <c r="I328" s="180"/>
      <c r="J328" s="22"/>
      <c r="K328" s="25" t="e">
        <f t="shared" si="10"/>
        <v>#DIV/0!</v>
      </c>
      <c r="L328" s="174"/>
      <c r="M328" s="174"/>
      <c r="N328" s="185" t="e">
        <f t="shared" ref="N328:N391" si="11">M328/L328</f>
        <v>#DIV/0!</v>
      </c>
      <c r="O328" s="174"/>
      <c r="P328" s="174"/>
      <c r="Q328" s="174"/>
      <c r="R328" s="187"/>
      <c r="S328" s="15"/>
      <c r="T328" s="37"/>
      <c r="U328" s="13"/>
    </row>
    <row r="329" spans="1:21">
      <c r="A329" s="199"/>
      <c r="B329" s="19" t="s">
        <v>12</v>
      </c>
      <c r="C329" s="77">
        <v>40775</v>
      </c>
      <c r="D329" s="76"/>
      <c r="E329" s="73"/>
      <c r="F329" s="73"/>
      <c r="G329" s="73"/>
      <c r="H329" s="73"/>
      <c r="I329" s="181"/>
      <c r="J329" s="28"/>
      <c r="K329" s="26" t="e">
        <f t="shared" si="10"/>
        <v>#DIV/0!</v>
      </c>
      <c r="L329" s="175"/>
      <c r="M329" s="175"/>
      <c r="N329" s="184" t="e">
        <f t="shared" si="11"/>
        <v>#DIV/0!</v>
      </c>
      <c r="O329" s="175"/>
      <c r="P329" s="175"/>
      <c r="Q329" s="175"/>
      <c r="R329" s="184"/>
      <c r="S329" s="20"/>
      <c r="T329" s="19"/>
      <c r="U329" s="14"/>
    </row>
    <row r="330" spans="1:21">
      <c r="A330" s="199"/>
      <c r="B330" s="19" t="s">
        <v>13</v>
      </c>
      <c r="C330" s="77">
        <v>40776</v>
      </c>
      <c r="D330" s="76"/>
      <c r="E330" s="73"/>
      <c r="F330" s="73"/>
      <c r="G330" s="73"/>
      <c r="H330" s="73"/>
      <c r="I330" s="181"/>
      <c r="J330" s="28"/>
      <c r="K330" s="26" t="e">
        <f t="shared" si="10"/>
        <v>#DIV/0!</v>
      </c>
      <c r="L330" s="175"/>
      <c r="M330" s="175"/>
      <c r="N330" s="184" t="e">
        <f t="shared" si="11"/>
        <v>#DIV/0!</v>
      </c>
      <c r="O330" s="175"/>
      <c r="P330" s="175"/>
      <c r="Q330" s="175"/>
      <c r="R330" s="184"/>
      <c r="S330" s="20"/>
      <c r="T330" s="19"/>
      <c r="U330" s="14"/>
    </row>
    <row r="331" spans="1:21">
      <c r="A331" s="199" t="s">
        <v>67</v>
      </c>
      <c r="B331" s="37" t="s">
        <v>14</v>
      </c>
      <c r="C331" s="75">
        <v>40777</v>
      </c>
      <c r="D331" s="76"/>
      <c r="E331" s="72"/>
      <c r="F331" s="72"/>
      <c r="G331" s="72"/>
      <c r="H331" s="72"/>
      <c r="I331" s="180"/>
      <c r="J331" s="22"/>
      <c r="K331" s="25" t="e">
        <f t="shared" si="10"/>
        <v>#DIV/0!</v>
      </c>
      <c r="L331" s="174"/>
      <c r="M331" s="174"/>
      <c r="N331" s="185" t="e">
        <f t="shared" si="11"/>
        <v>#DIV/0!</v>
      </c>
      <c r="O331" s="174"/>
      <c r="P331" s="174"/>
      <c r="Q331" s="174"/>
      <c r="R331" s="187"/>
      <c r="S331" s="15"/>
      <c r="T331" s="37"/>
      <c r="U331" s="13"/>
    </row>
    <row r="332" spans="1:21">
      <c r="A332" s="199"/>
      <c r="B332" s="37" t="s">
        <v>15</v>
      </c>
      <c r="C332" s="75">
        <v>40778</v>
      </c>
      <c r="D332" s="76"/>
      <c r="E332" s="72"/>
      <c r="F332" s="72"/>
      <c r="G332" s="72"/>
      <c r="H332" s="72"/>
      <c r="I332" s="180"/>
      <c r="J332" s="22"/>
      <c r="K332" s="25" t="e">
        <f t="shared" si="10"/>
        <v>#DIV/0!</v>
      </c>
      <c r="L332" s="174"/>
      <c r="M332" s="174"/>
      <c r="N332" s="185" t="e">
        <f t="shared" si="11"/>
        <v>#DIV/0!</v>
      </c>
      <c r="O332" s="174"/>
      <c r="P332" s="174"/>
      <c r="Q332" s="174"/>
      <c r="R332" s="187"/>
      <c r="S332" s="15"/>
      <c r="T332" s="37"/>
      <c r="U332" s="13"/>
    </row>
    <row r="333" spans="1:21">
      <c r="A333" s="199"/>
      <c r="B333" s="37" t="s">
        <v>16</v>
      </c>
      <c r="C333" s="75">
        <v>40779</v>
      </c>
      <c r="D333" s="76"/>
      <c r="E333" s="72"/>
      <c r="F333" s="72"/>
      <c r="G333" s="72"/>
      <c r="H333" s="72"/>
      <c r="I333" s="180"/>
      <c r="J333" s="22"/>
      <c r="K333" s="25" t="e">
        <f t="shared" si="10"/>
        <v>#DIV/0!</v>
      </c>
      <c r="L333" s="174"/>
      <c r="M333" s="174"/>
      <c r="N333" s="185" t="e">
        <f t="shared" si="11"/>
        <v>#DIV/0!</v>
      </c>
      <c r="O333" s="174"/>
      <c r="P333" s="174"/>
      <c r="Q333" s="174"/>
      <c r="R333" s="187"/>
      <c r="S333" s="15"/>
      <c r="T333" s="37"/>
      <c r="U333" s="13"/>
    </row>
    <row r="334" spans="1:21">
      <c r="A334" s="199"/>
      <c r="B334" s="37" t="s">
        <v>17</v>
      </c>
      <c r="C334" s="75">
        <v>40780</v>
      </c>
      <c r="D334" s="76"/>
      <c r="E334" s="72"/>
      <c r="F334" s="72"/>
      <c r="G334" s="72"/>
      <c r="H334" s="72"/>
      <c r="I334" s="180"/>
      <c r="J334" s="22"/>
      <c r="K334" s="25" t="e">
        <f t="shared" si="10"/>
        <v>#DIV/0!</v>
      </c>
      <c r="L334" s="174"/>
      <c r="M334" s="174"/>
      <c r="N334" s="185" t="e">
        <f t="shared" si="11"/>
        <v>#DIV/0!</v>
      </c>
      <c r="O334" s="174"/>
      <c r="P334" s="174"/>
      <c r="Q334" s="174"/>
      <c r="R334" s="187"/>
      <c r="S334" s="15"/>
      <c r="T334" s="37"/>
      <c r="U334" s="13"/>
    </row>
    <row r="335" spans="1:21">
      <c r="A335" s="199"/>
      <c r="B335" s="37" t="s">
        <v>11</v>
      </c>
      <c r="C335" s="75">
        <v>40781</v>
      </c>
      <c r="D335" s="76"/>
      <c r="E335" s="72"/>
      <c r="F335" s="72"/>
      <c r="G335" s="72"/>
      <c r="H335" s="72"/>
      <c r="I335" s="180"/>
      <c r="J335" s="22"/>
      <c r="K335" s="25" t="e">
        <f t="shared" si="10"/>
        <v>#DIV/0!</v>
      </c>
      <c r="L335" s="174"/>
      <c r="M335" s="174"/>
      <c r="N335" s="185" t="e">
        <f t="shared" si="11"/>
        <v>#DIV/0!</v>
      </c>
      <c r="O335" s="174"/>
      <c r="P335" s="174"/>
      <c r="Q335" s="174"/>
      <c r="R335" s="187"/>
      <c r="S335" s="15"/>
      <c r="T335" s="37"/>
      <c r="U335" s="13"/>
    </row>
    <row r="336" spans="1:21">
      <c r="A336" s="199"/>
      <c r="B336" s="19" t="s">
        <v>12</v>
      </c>
      <c r="C336" s="77">
        <v>40782</v>
      </c>
      <c r="D336" s="76"/>
      <c r="E336" s="73"/>
      <c r="F336" s="73"/>
      <c r="G336" s="73"/>
      <c r="H336" s="73"/>
      <c r="I336" s="181"/>
      <c r="J336" s="28"/>
      <c r="K336" s="26" t="e">
        <f t="shared" si="10"/>
        <v>#DIV/0!</v>
      </c>
      <c r="L336" s="175"/>
      <c r="M336" s="175"/>
      <c r="N336" s="184" t="e">
        <f t="shared" si="11"/>
        <v>#DIV/0!</v>
      </c>
      <c r="O336" s="175"/>
      <c r="P336" s="175"/>
      <c r="Q336" s="175"/>
      <c r="R336" s="184"/>
      <c r="S336" s="20"/>
      <c r="T336" s="19"/>
      <c r="U336" s="14"/>
    </row>
    <row r="337" spans="1:21">
      <c r="A337" s="199"/>
      <c r="B337" s="19" t="s">
        <v>13</v>
      </c>
      <c r="C337" s="77">
        <v>40783</v>
      </c>
      <c r="D337" s="76"/>
      <c r="E337" s="73"/>
      <c r="F337" s="73"/>
      <c r="G337" s="73"/>
      <c r="H337" s="73"/>
      <c r="I337" s="181"/>
      <c r="J337" s="28"/>
      <c r="K337" s="26" t="e">
        <f t="shared" si="10"/>
        <v>#DIV/0!</v>
      </c>
      <c r="L337" s="175"/>
      <c r="M337" s="175"/>
      <c r="N337" s="184" t="e">
        <f t="shared" si="11"/>
        <v>#DIV/0!</v>
      </c>
      <c r="O337" s="175"/>
      <c r="P337" s="175"/>
      <c r="Q337" s="175"/>
      <c r="R337" s="184"/>
      <c r="S337" s="20"/>
      <c r="T337" s="19"/>
      <c r="U337" s="14"/>
    </row>
    <row r="338" spans="1:21">
      <c r="A338" s="199" t="s">
        <v>68</v>
      </c>
      <c r="B338" s="37" t="s">
        <v>14</v>
      </c>
      <c r="C338" s="75">
        <v>40784</v>
      </c>
      <c r="D338" s="76"/>
      <c r="E338" s="72"/>
      <c r="F338" s="72"/>
      <c r="G338" s="72"/>
      <c r="H338" s="72"/>
      <c r="I338" s="180"/>
      <c r="J338" s="22"/>
      <c r="K338" s="25" t="e">
        <f t="shared" si="10"/>
        <v>#DIV/0!</v>
      </c>
      <c r="L338" s="174"/>
      <c r="M338" s="174"/>
      <c r="N338" s="185" t="e">
        <f t="shared" si="11"/>
        <v>#DIV/0!</v>
      </c>
      <c r="O338" s="174"/>
      <c r="P338" s="174"/>
      <c r="Q338" s="174"/>
      <c r="R338" s="187"/>
      <c r="S338" s="15"/>
      <c r="T338" s="37"/>
      <c r="U338" s="13"/>
    </row>
    <row r="339" spans="1:21">
      <c r="A339" s="199"/>
      <c r="B339" s="37" t="s">
        <v>15</v>
      </c>
      <c r="C339" s="75">
        <v>40785</v>
      </c>
      <c r="D339" s="76"/>
      <c r="E339" s="72"/>
      <c r="F339" s="72"/>
      <c r="G339" s="72"/>
      <c r="H339" s="72"/>
      <c r="I339" s="180"/>
      <c r="J339" s="22"/>
      <c r="K339" s="25" t="e">
        <f t="shared" si="10"/>
        <v>#DIV/0!</v>
      </c>
      <c r="L339" s="174"/>
      <c r="M339" s="174"/>
      <c r="N339" s="185" t="e">
        <f t="shared" si="11"/>
        <v>#DIV/0!</v>
      </c>
      <c r="O339" s="174"/>
      <c r="P339" s="174"/>
      <c r="Q339" s="174"/>
      <c r="R339" s="187"/>
      <c r="S339" s="15"/>
      <c r="T339" s="37"/>
      <c r="U339" s="13"/>
    </row>
    <row r="340" spans="1:21">
      <c r="A340" s="199"/>
      <c r="B340" s="37" t="s">
        <v>16</v>
      </c>
      <c r="C340" s="75">
        <v>40786</v>
      </c>
      <c r="D340" s="76"/>
      <c r="E340" s="72"/>
      <c r="F340" s="72"/>
      <c r="G340" s="72"/>
      <c r="H340" s="72"/>
      <c r="I340" s="180"/>
      <c r="J340" s="22"/>
      <c r="K340" s="25" t="e">
        <f t="shared" si="10"/>
        <v>#DIV/0!</v>
      </c>
      <c r="L340" s="174"/>
      <c r="M340" s="174"/>
      <c r="N340" s="185" t="e">
        <f t="shared" si="11"/>
        <v>#DIV/0!</v>
      </c>
      <c r="O340" s="174"/>
      <c r="P340" s="174"/>
      <c r="Q340" s="174"/>
      <c r="R340" s="187"/>
      <c r="S340" s="15"/>
      <c r="T340" s="37"/>
      <c r="U340" s="13"/>
    </row>
    <row r="341" spans="1:21">
      <c r="A341" s="199"/>
      <c r="B341" s="37" t="s">
        <v>17</v>
      </c>
      <c r="C341" s="75">
        <v>40787</v>
      </c>
      <c r="D341" s="76"/>
      <c r="E341" s="72"/>
      <c r="F341" s="72"/>
      <c r="G341" s="72"/>
      <c r="H341" s="72"/>
      <c r="I341" s="180"/>
      <c r="J341" s="22"/>
      <c r="K341" s="25" t="e">
        <f t="shared" si="10"/>
        <v>#DIV/0!</v>
      </c>
      <c r="L341" s="174"/>
      <c r="M341" s="174"/>
      <c r="N341" s="185" t="e">
        <f t="shared" si="11"/>
        <v>#DIV/0!</v>
      </c>
      <c r="O341" s="174"/>
      <c r="P341" s="174"/>
      <c r="Q341" s="174"/>
      <c r="R341" s="187"/>
      <c r="S341" s="15"/>
      <c r="T341" s="37"/>
      <c r="U341" s="13"/>
    </row>
    <row r="342" spans="1:21">
      <c r="A342" s="199"/>
      <c r="B342" s="37" t="s">
        <v>11</v>
      </c>
      <c r="C342" s="75">
        <v>40788</v>
      </c>
      <c r="D342" s="76"/>
      <c r="E342" s="72"/>
      <c r="F342" s="72"/>
      <c r="G342" s="72"/>
      <c r="H342" s="72"/>
      <c r="I342" s="180"/>
      <c r="J342" s="22"/>
      <c r="K342" s="25" t="e">
        <f t="shared" si="10"/>
        <v>#DIV/0!</v>
      </c>
      <c r="L342" s="174"/>
      <c r="M342" s="174"/>
      <c r="N342" s="185" t="e">
        <f t="shared" si="11"/>
        <v>#DIV/0!</v>
      </c>
      <c r="O342" s="174"/>
      <c r="P342" s="174"/>
      <c r="Q342" s="174"/>
      <c r="R342" s="187"/>
      <c r="S342" s="15"/>
      <c r="T342" s="37"/>
      <c r="U342" s="13"/>
    </row>
    <row r="343" spans="1:21">
      <c r="A343" s="199"/>
      <c r="B343" s="19" t="s">
        <v>12</v>
      </c>
      <c r="C343" s="77">
        <v>40789</v>
      </c>
      <c r="D343" s="76"/>
      <c r="E343" s="73"/>
      <c r="F343" s="73"/>
      <c r="G343" s="73"/>
      <c r="H343" s="73"/>
      <c r="I343" s="181"/>
      <c r="J343" s="28"/>
      <c r="K343" s="26" t="e">
        <f t="shared" si="10"/>
        <v>#DIV/0!</v>
      </c>
      <c r="L343" s="175"/>
      <c r="M343" s="175"/>
      <c r="N343" s="184" t="e">
        <f t="shared" si="11"/>
        <v>#DIV/0!</v>
      </c>
      <c r="O343" s="175"/>
      <c r="P343" s="175"/>
      <c r="Q343" s="175"/>
      <c r="R343" s="184"/>
      <c r="S343" s="20"/>
      <c r="T343" s="19"/>
      <c r="U343" s="14"/>
    </row>
    <row r="344" spans="1:21">
      <c r="A344" s="199"/>
      <c r="B344" s="19" t="s">
        <v>13</v>
      </c>
      <c r="C344" s="77">
        <v>40790</v>
      </c>
      <c r="D344" s="76"/>
      <c r="E344" s="73"/>
      <c r="F344" s="73"/>
      <c r="G344" s="73"/>
      <c r="H344" s="73"/>
      <c r="I344" s="181"/>
      <c r="J344" s="28"/>
      <c r="K344" s="26" t="e">
        <f t="shared" si="10"/>
        <v>#DIV/0!</v>
      </c>
      <c r="L344" s="175"/>
      <c r="M344" s="175"/>
      <c r="N344" s="184" t="e">
        <f t="shared" si="11"/>
        <v>#DIV/0!</v>
      </c>
      <c r="O344" s="175"/>
      <c r="P344" s="175"/>
      <c r="Q344" s="175"/>
      <c r="R344" s="184"/>
      <c r="S344" s="20"/>
      <c r="T344" s="19"/>
      <c r="U344" s="14"/>
    </row>
    <row r="345" spans="1:21">
      <c r="A345" s="199" t="s">
        <v>69</v>
      </c>
      <c r="B345" s="37" t="s">
        <v>14</v>
      </c>
      <c r="C345" s="75">
        <v>40791</v>
      </c>
      <c r="D345" s="76"/>
      <c r="E345" s="72"/>
      <c r="F345" s="72"/>
      <c r="G345" s="72"/>
      <c r="H345" s="72"/>
      <c r="I345" s="180"/>
      <c r="J345" s="22"/>
      <c r="K345" s="25" t="e">
        <f t="shared" si="10"/>
        <v>#DIV/0!</v>
      </c>
      <c r="L345" s="174"/>
      <c r="M345" s="174"/>
      <c r="N345" s="185" t="e">
        <f t="shared" si="11"/>
        <v>#DIV/0!</v>
      </c>
      <c r="O345" s="174"/>
      <c r="P345" s="174"/>
      <c r="Q345" s="174"/>
      <c r="R345" s="187"/>
      <c r="S345" s="15"/>
      <c r="T345" s="37"/>
      <c r="U345" s="13"/>
    </row>
    <row r="346" spans="1:21">
      <c r="A346" s="199"/>
      <c r="B346" s="37" t="s">
        <v>15</v>
      </c>
      <c r="C346" s="75">
        <v>40792</v>
      </c>
      <c r="D346" s="76"/>
      <c r="E346" s="72"/>
      <c r="F346" s="72"/>
      <c r="G346" s="72"/>
      <c r="H346" s="72"/>
      <c r="I346" s="180"/>
      <c r="J346" s="22"/>
      <c r="K346" s="25" t="e">
        <f t="shared" si="10"/>
        <v>#DIV/0!</v>
      </c>
      <c r="L346" s="174"/>
      <c r="M346" s="174"/>
      <c r="N346" s="185" t="e">
        <f t="shared" si="11"/>
        <v>#DIV/0!</v>
      </c>
      <c r="O346" s="174"/>
      <c r="P346" s="174"/>
      <c r="Q346" s="174"/>
      <c r="R346" s="187"/>
      <c r="S346" s="15"/>
      <c r="T346" s="37"/>
      <c r="U346" s="13"/>
    </row>
    <row r="347" spans="1:21">
      <c r="A347" s="199"/>
      <c r="B347" s="37" t="s">
        <v>16</v>
      </c>
      <c r="C347" s="75">
        <v>40793</v>
      </c>
      <c r="D347" s="76"/>
      <c r="E347" s="72"/>
      <c r="F347" s="72"/>
      <c r="G347" s="72"/>
      <c r="H347" s="72"/>
      <c r="I347" s="180"/>
      <c r="J347" s="22"/>
      <c r="K347" s="25" t="e">
        <f t="shared" si="10"/>
        <v>#DIV/0!</v>
      </c>
      <c r="L347" s="174"/>
      <c r="M347" s="174"/>
      <c r="N347" s="185" t="e">
        <f t="shared" si="11"/>
        <v>#DIV/0!</v>
      </c>
      <c r="O347" s="174"/>
      <c r="P347" s="174"/>
      <c r="Q347" s="174"/>
      <c r="R347" s="187"/>
      <c r="S347" s="15"/>
      <c r="T347" s="37"/>
      <c r="U347" s="13"/>
    </row>
    <row r="348" spans="1:21">
      <c r="A348" s="199"/>
      <c r="B348" s="37" t="s">
        <v>17</v>
      </c>
      <c r="C348" s="75">
        <v>40794</v>
      </c>
      <c r="D348" s="76"/>
      <c r="E348" s="72"/>
      <c r="F348" s="72"/>
      <c r="G348" s="72"/>
      <c r="H348" s="72"/>
      <c r="I348" s="180"/>
      <c r="J348" s="22"/>
      <c r="K348" s="25" t="e">
        <f t="shared" si="10"/>
        <v>#DIV/0!</v>
      </c>
      <c r="L348" s="174"/>
      <c r="M348" s="174"/>
      <c r="N348" s="185" t="e">
        <f t="shared" si="11"/>
        <v>#DIV/0!</v>
      </c>
      <c r="O348" s="174"/>
      <c r="P348" s="174"/>
      <c r="Q348" s="174"/>
      <c r="R348" s="187"/>
      <c r="S348" s="15"/>
      <c r="T348" s="37"/>
      <c r="U348" s="13"/>
    </row>
    <row r="349" spans="1:21">
      <c r="A349" s="199"/>
      <c r="B349" s="37" t="s">
        <v>11</v>
      </c>
      <c r="C349" s="75">
        <v>40795</v>
      </c>
      <c r="D349" s="76"/>
      <c r="E349" s="72"/>
      <c r="F349" s="72"/>
      <c r="G349" s="72"/>
      <c r="H349" s="72"/>
      <c r="I349" s="180"/>
      <c r="J349" s="22"/>
      <c r="K349" s="25" t="e">
        <f t="shared" si="10"/>
        <v>#DIV/0!</v>
      </c>
      <c r="L349" s="174"/>
      <c r="M349" s="174"/>
      <c r="N349" s="185" t="e">
        <f t="shared" si="11"/>
        <v>#DIV/0!</v>
      </c>
      <c r="O349" s="174"/>
      <c r="P349" s="174"/>
      <c r="Q349" s="174"/>
      <c r="R349" s="187"/>
      <c r="S349" s="15"/>
      <c r="T349" s="37"/>
      <c r="U349" s="13"/>
    </row>
    <row r="350" spans="1:21">
      <c r="A350" s="199"/>
      <c r="B350" s="19" t="s">
        <v>12</v>
      </c>
      <c r="C350" s="77">
        <v>40796</v>
      </c>
      <c r="D350" s="76"/>
      <c r="E350" s="73"/>
      <c r="F350" s="73"/>
      <c r="G350" s="73"/>
      <c r="H350" s="73"/>
      <c r="I350" s="181"/>
      <c r="J350" s="28"/>
      <c r="K350" s="26" t="e">
        <f t="shared" si="10"/>
        <v>#DIV/0!</v>
      </c>
      <c r="L350" s="175"/>
      <c r="M350" s="175"/>
      <c r="N350" s="184" t="e">
        <f t="shared" si="11"/>
        <v>#DIV/0!</v>
      </c>
      <c r="O350" s="175"/>
      <c r="P350" s="175"/>
      <c r="Q350" s="175"/>
      <c r="R350" s="184"/>
      <c r="S350" s="20"/>
      <c r="T350" s="19"/>
      <c r="U350" s="14"/>
    </row>
    <row r="351" spans="1:21">
      <c r="A351" s="199"/>
      <c r="B351" s="19" t="s">
        <v>13</v>
      </c>
      <c r="C351" s="77">
        <v>40797</v>
      </c>
      <c r="D351" s="76"/>
      <c r="E351" s="73"/>
      <c r="F351" s="73"/>
      <c r="G351" s="73"/>
      <c r="H351" s="73"/>
      <c r="I351" s="181"/>
      <c r="J351" s="28"/>
      <c r="K351" s="26" t="e">
        <f t="shared" si="10"/>
        <v>#DIV/0!</v>
      </c>
      <c r="L351" s="175"/>
      <c r="M351" s="175"/>
      <c r="N351" s="184" t="e">
        <f t="shared" si="11"/>
        <v>#DIV/0!</v>
      </c>
      <c r="O351" s="175"/>
      <c r="P351" s="175"/>
      <c r="Q351" s="175"/>
      <c r="R351" s="184"/>
      <c r="S351" s="20"/>
      <c r="T351" s="19"/>
      <c r="U351" s="14"/>
    </row>
    <row r="352" spans="1:21">
      <c r="A352" s="199" t="s">
        <v>70</v>
      </c>
      <c r="B352" s="37" t="s">
        <v>14</v>
      </c>
      <c r="C352" s="75">
        <v>40798</v>
      </c>
      <c r="D352" s="76"/>
      <c r="E352" s="72"/>
      <c r="F352" s="72"/>
      <c r="G352" s="72"/>
      <c r="H352" s="72"/>
      <c r="I352" s="180"/>
      <c r="J352" s="22"/>
      <c r="K352" s="25" t="e">
        <f t="shared" si="10"/>
        <v>#DIV/0!</v>
      </c>
      <c r="L352" s="174"/>
      <c r="M352" s="174"/>
      <c r="N352" s="185" t="e">
        <f t="shared" si="11"/>
        <v>#DIV/0!</v>
      </c>
      <c r="O352" s="174"/>
      <c r="P352" s="174"/>
      <c r="Q352" s="174"/>
      <c r="R352" s="187"/>
      <c r="S352" s="15"/>
      <c r="T352" s="37"/>
      <c r="U352" s="13"/>
    </row>
    <row r="353" spans="1:21">
      <c r="A353" s="199"/>
      <c r="B353" s="37" t="s">
        <v>15</v>
      </c>
      <c r="C353" s="75">
        <v>40799</v>
      </c>
      <c r="D353" s="76"/>
      <c r="E353" s="72"/>
      <c r="F353" s="72"/>
      <c r="G353" s="72"/>
      <c r="H353" s="72"/>
      <c r="I353" s="180"/>
      <c r="J353" s="22"/>
      <c r="K353" s="25" t="e">
        <f t="shared" si="10"/>
        <v>#DIV/0!</v>
      </c>
      <c r="L353" s="174"/>
      <c r="M353" s="174"/>
      <c r="N353" s="185" t="e">
        <f t="shared" si="11"/>
        <v>#DIV/0!</v>
      </c>
      <c r="O353" s="174"/>
      <c r="P353" s="174"/>
      <c r="Q353" s="174"/>
      <c r="R353" s="187"/>
      <c r="S353" s="15"/>
      <c r="T353" s="37"/>
      <c r="U353" s="13"/>
    </row>
    <row r="354" spans="1:21">
      <c r="A354" s="199"/>
      <c r="B354" s="37" t="s">
        <v>16</v>
      </c>
      <c r="C354" s="75">
        <v>40800</v>
      </c>
      <c r="D354" s="76"/>
      <c r="E354" s="72"/>
      <c r="F354" s="72"/>
      <c r="G354" s="72"/>
      <c r="H354" s="72"/>
      <c r="I354" s="180"/>
      <c r="J354" s="22"/>
      <c r="K354" s="25" t="e">
        <f t="shared" si="10"/>
        <v>#DIV/0!</v>
      </c>
      <c r="L354" s="174"/>
      <c r="M354" s="174"/>
      <c r="N354" s="185" t="e">
        <f t="shared" si="11"/>
        <v>#DIV/0!</v>
      </c>
      <c r="O354" s="174"/>
      <c r="P354" s="174"/>
      <c r="Q354" s="174"/>
      <c r="R354" s="187"/>
      <c r="S354" s="15"/>
      <c r="T354" s="37"/>
      <c r="U354" s="13"/>
    </row>
    <row r="355" spans="1:21">
      <c r="A355" s="199"/>
      <c r="B355" s="37" t="s">
        <v>17</v>
      </c>
      <c r="C355" s="75">
        <v>40801</v>
      </c>
      <c r="D355" s="76"/>
      <c r="E355" s="72"/>
      <c r="F355" s="72"/>
      <c r="G355" s="72"/>
      <c r="H355" s="72"/>
      <c r="I355" s="180"/>
      <c r="J355" s="22"/>
      <c r="K355" s="25" t="e">
        <f t="shared" si="10"/>
        <v>#DIV/0!</v>
      </c>
      <c r="L355" s="174"/>
      <c r="M355" s="174"/>
      <c r="N355" s="185" t="e">
        <f t="shared" si="11"/>
        <v>#DIV/0!</v>
      </c>
      <c r="O355" s="174"/>
      <c r="P355" s="174"/>
      <c r="Q355" s="174"/>
      <c r="R355" s="187"/>
      <c r="S355" s="15"/>
      <c r="T355" s="37"/>
      <c r="U355" s="13"/>
    </row>
    <row r="356" spans="1:21">
      <c r="A356" s="199"/>
      <c r="B356" s="37" t="s">
        <v>11</v>
      </c>
      <c r="C356" s="75">
        <v>40802</v>
      </c>
      <c r="D356" s="76"/>
      <c r="E356" s="72"/>
      <c r="F356" s="72"/>
      <c r="G356" s="72"/>
      <c r="H356" s="72"/>
      <c r="I356" s="180"/>
      <c r="J356" s="22"/>
      <c r="K356" s="25" t="e">
        <f t="shared" si="10"/>
        <v>#DIV/0!</v>
      </c>
      <c r="L356" s="174"/>
      <c r="M356" s="174"/>
      <c r="N356" s="185" t="e">
        <f t="shared" si="11"/>
        <v>#DIV/0!</v>
      </c>
      <c r="O356" s="174"/>
      <c r="P356" s="174"/>
      <c r="Q356" s="174"/>
      <c r="R356" s="187"/>
      <c r="S356" s="15"/>
      <c r="T356" s="37"/>
      <c r="U356" s="13"/>
    </row>
    <row r="357" spans="1:21">
      <c r="A357" s="199"/>
      <c r="B357" s="19" t="s">
        <v>12</v>
      </c>
      <c r="C357" s="77">
        <v>40803</v>
      </c>
      <c r="D357" s="76"/>
      <c r="E357" s="73"/>
      <c r="F357" s="73"/>
      <c r="G357" s="73"/>
      <c r="H357" s="73"/>
      <c r="I357" s="181"/>
      <c r="J357" s="28"/>
      <c r="K357" s="26" t="e">
        <f t="shared" si="10"/>
        <v>#DIV/0!</v>
      </c>
      <c r="L357" s="175"/>
      <c r="M357" s="175"/>
      <c r="N357" s="184" t="e">
        <f t="shared" si="11"/>
        <v>#DIV/0!</v>
      </c>
      <c r="O357" s="175"/>
      <c r="P357" s="175"/>
      <c r="Q357" s="175"/>
      <c r="R357" s="184"/>
      <c r="S357" s="20"/>
      <c r="T357" s="19"/>
      <c r="U357" s="14"/>
    </row>
    <row r="358" spans="1:21">
      <c r="A358" s="199"/>
      <c r="B358" s="19" t="s">
        <v>13</v>
      </c>
      <c r="C358" s="77">
        <v>40804</v>
      </c>
      <c r="D358" s="76"/>
      <c r="E358" s="73"/>
      <c r="F358" s="73"/>
      <c r="G358" s="73"/>
      <c r="H358" s="73"/>
      <c r="I358" s="181"/>
      <c r="J358" s="28"/>
      <c r="K358" s="26" t="e">
        <f t="shared" si="10"/>
        <v>#DIV/0!</v>
      </c>
      <c r="L358" s="175"/>
      <c r="M358" s="175"/>
      <c r="N358" s="184" t="e">
        <f t="shared" si="11"/>
        <v>#DIV/0!</v>
      </c>
      <c r="O358" s="175"/>
      <c r="P358" s="175"/>
      <c r="Q358" s="175"/>
      <c r="R358" s="184"/>
      <c r="S358" s="20"/>
      <c r="T358" s="19"/>
      <c r="U358" s="14"/>
    </row>
    <row r="359" spans="1:21">
      <c r="A359" s="199" t="s">
        <v>71</v>
      </c>
      <c r="B359" s="37" t="s">
        <v>14</v>
      </c>
      <c r="C359" s="75">
        <v>40805</v>
      </c>
      <c r="D359" s="76"/>
      <c r="E359" s="72"/>
      <c r="F359" s="72"/>
      <c r="G359" s="72"/>
      <c r="H359" s="72"/>
      <c r="I359" s="180"/>
      <c r="J359" s="22"/>
      <c r="K359" s="25" t="e">
        <f t="shared" si="10"/>
        <v>#DIV/0!</v>
      </c>
      <c r="L359" s="174"/>
      <c r="M359" s="174"/>
      <c r="N359" s="185" t="e">
        <f t="shared" si="11"/>
        <v>#DIV/0!</v>
      </c>
      <c r="O359" s="174"/>
      <c r="P359" s="174"/>
      <c r="Q359" s="174"/>
      <c r="R359" s="187"/>
      <c r="S359" s="15"/>
      <c r="T359" s="37"/>
      <c r="U359" s="13"/>
    </row>
    <row r="360" spans="1:21">
      <c r="A360" s="199"/>
      <c r="B360" s="37" t="s">
        <v>15</v>
      </c>
      <c r="C360" s="75">
        <v>40806</v>
      </c>
      <c r="D360" s="76"/>
      <c r="E360" s="72"/>
      <c r="F360" s="72"/>
      <c r="G360" s="72"/>
      <c r="H360" s="72"/>
      <c r="I360" s="180"/>
      <c r="J360" s="22"/>
      <c r="K360" s="25" t="e">
        <f t="shared" si="10"/>
        <v>#DIV/0!</v>
      </c>
      <c r="L360" s="174"/>
      <c r="M360" s="174"/>
      <c r="N360" s="185" t="e">
        <f t="shared" si="11"/>
        <v>#DIV/0!</v>
      </c>
      <c r="O360" s="174"/>
      <c r="P360" s="174"/>
      <c r="Q360" s="174"/>
      <c r="R360" s="187"/>
      <c r="S360" s="15"/>
      <c r="T360" s="37"/>
      <c r="U360" s="13"/>
    </row>
    <row r="361" spans="1:21">
      <c r="A361" s="199"/>
      <c r="B361" s="37" t="s">
        <v>16</v>
      </c>
      <c r="C361" s="75">
        <v>40807</v>
      </c>
      <c r="D361" s="76"/>
      <c r="E361" s="72"/>
      <c r="F361" s="72"/>
      <c r="G361" s="72"/>
      <c r="H361" s="72"/>
      <c r="I361" s="180"/>
      <c r="J361" s="22"/>
      <c r="K361" s="25" t="e">
        <f t="shared" si="10"/>
        <v>#DIV/0!</v>
      </c>
      <c r="L361" s="174"/>
      <c r="M361" s="174"/>
      <c r="N361" s="185" t="e">
        <f t="shared" si="11"/>
        <v>#DIV/0!</v>
      </c>
      <c r="O361" s="174"/>
      <c r="P361" s="174"/>
      <c r="Q361" s="174"/>
      <c r="R361" s="187"/>
      <c r="S361" s="15"/>
      <c r="T361" s="37"/>
      <c r="U361" s="13"/>
    </row>
    <row r="362" spans="1:21">
      <c r="A362" s="199"/>
      <c r="B362" s="37" t="s">
        <v>17</v>
      </c>
      <c r="C362" s="75">
        <v>40808</v>
      </c>
      <c r="D362" s="76"/>
      <c r="E362" s="72"/>
      <c r="F362" s="72"/>
      <c r="G362" s="72"/>
      <c r="H362" s="72"/>
      <c r="I362" s="180"/>
      <c r="J362" s="22"/>
      <c r="K362" s="25" t="e">
        <f t="shared" si="10"/>
        <v>#DIV/0!</v>
      </c>
      <c r="L362" s="174"/>
      <c r="M362" s="174"/>
      <c r="N362" s="185" t="e">
        <f t="shared" si="11"/>
        <v>#DIV/0!</v>
      </c>
      <c r="O362" s="174"/>
      <c r="P362" s="174"/>
      <c r="Q362" s="174"/>
      <c r="R362" s="187"/>
      <c r="S362" s="15"/>
      <c r="T362" s="37"/>
      <c r="U362" s="13"/>
    </row>
    <row r="363" spans="1:21">
      <c r="A363" s="199"/>
      <c r="B363" s="37" t="s">
        <v>11</v>
      </c>
      <c r="C363" s="75">
        <v>40809</v>
      </c>
      <c r="D363" s="76"/>
      <c r="E363" s="72"/>
      <c r="F363" s="72"/>
      <c r="G363" s="72"/>
      <c r="H363" s="72"/>
      <c r="I363" s="180"/>
      <c r="J363" s="22"/>
      <c r="K363" s="25" t="e">
        <f t="shared" si="10"/>
        <v>#DIV/0!</v>
      </c>
      <c r="L363" s="174"/>
      <c r="M363" s="174"/>
      <c r="N363" s="185" t="e">
        <f t="shared" si="11"/>
        <v>#DIV/0!</v>
      </c>
      <c r="O363" s="174"/>
      <c r="P363" s="174"/>
      <c r="Q363" s="174"/>
      <c r="R363" s="187"/>
      <c r="S363" s="15"/>
      <c r="T363" s="37"/>
      <c r="U363" s="13"/>
    </row>
    <row r="364" spans="1:21">
      <c r="A364" s="199"/>
      <c r="B364" s="19" t="s">
        <v>12</v>
      </c>
      <c r="C364" s="77">
        <v>40810</v>
      </c>
      <c r="D364" s="76"/>
      <c r="E364" s="73"/>
      <c r="F364" s="73"/>
      <c r="G364" s="73"/>
      <c r="H364" s="73"/>
      <c r="I364" s="181"/>
      <c r="J364" s="28"/>
      <c r="K364" s="26" t="e">
        <f t="shared" si="10"/>
        <v>#DIV/0!</v>
      </c>
      <c r="L364" s="175"/>
      <c r="M364" s="175"/>
      <c r="N364" s="184" t="e">
        <f t="shared" si="11"/>
        <v>#DIV/0!</v>
      </c>
      <c r="O364" s="175"/>
      <c r="P364" s="175"/>
      <c r="Q364" s="175"/>
      <c r="R364" s="184"/>
      <c r="S364" s="20"/>
      <c r="T364" s="19"/>
      <c r="U364" s="14"/>
    </row>
    <row r="365" spans="1:21">
      <c r="A365" s="199"/>
      <c r="B365" s="19" t="s">
        <v>13</v>
      </c>
      <c r="C365" s="77">
        <v>40811</v>
      </c>
      <c r="D365" s="76"/>
      <c r="E365" s="73"/>
      <c r="F365" s="73"/>
      <c r="G365" s="73"/>
      <c r="H365" s="73"/>
      <c r="I365" s="181"/>
      <c r="J365" s="28"/>
      <c r="K365" s="26" t="e">
        <f t="shared" si="10"/>
        <v>#DIV/0!</v>
      </c>
      <c r="L365" s="175"/>
      <c r="M365" s="175"/>
      <c r="N365" s="184" t="e">
        <f t="shared" si="11"/>
        <v>#DIV/0!</v>
      </c>
      <c r="O365" s="175"/>
      <c r="P365" s="175"/>
      <c r="Q365" s="175"/>
      <c r="R365" s="184"/>
      <c r="S365" s="20"/>
      <c r="T365" s="19"/>
      <c r="U365" s="14"/>
    </row>
    <row r="366" spans="1:21">
      <c r="A366" s="199" t="s">
        <v>72</v>
      </c>
      <c r="B366" s="37" t="s">
        <v>14</v>
      </c>
      <c r="C366" s="75">
        <v>40812</v>
      </c>
      <c r="D366" s="76"/>
      <c r="E366" s="72"/>
      <c r="F366" s="72"/>
      <c r="G366" s="72"/>
      <c r="H366" s="72"/>
      <c r="I366" s="180"/>
      <c r="J366" s="22"/>
      <c r="K366" s="25" t="e">
        <f t="shared" si="10"/>
        <v>#DIV/0!</v>
      </c>
      <c r="L366" s="174"/>
      <c r="M366" s="174"/>
      <c r="N366" s="185" t="e">
        <f t="shared" si="11"/>
        <v>#DIV/0!</v>
      </c>
      <c r="O366" s="174"/>
      <c r="P366" s="174"/>
      <c r="Q366" s="174"/>
      <c r="R366" s="187"/>
      <c r="S366" s="15"/>
      <c r="T366" s="37"/>
      <c r="U366" s="13"/>
    </row>
    <row r="367" spans="1:21">
      <c r="A367" s="199"/>
      <c r="B367" s="37" t="s">
        <v>15</v>
      </c>
      <c r="C367" s="75">
        <v>40813</v>
      </c>
      <c r="D367" s="76"/>
      <c r="E367" s="72"/>
      <c r="F367" s="72"/>
      <c r="G367" s="72"/>
      <c r="H367" s="72"/>
      <c r="I367" s="180"/>
      <c r="J367" s="22"/>
      <c r="K367" s="25" t="e">
        <f t="shared" si="10"/>
        <v>#DIV/0!</v>
      </c>
      <c r="L367" s="174"/>
      <c r="M367" s="174"/>
      <c r="N367" s="185" t="e">
        <f t="shared" si="11"/>
        <v>#DIV/0!</v>
      </c>
      <c r="O367" s="174"/>
      <c r="P367" s="174"/>
      <c r="Q367" s="174"/>
      <c r="R367" s="187"/>
      <c r="S367" s="15"/>
      <c r="T367" s="37"/>
      <c r="U367" s="13"/>
    </row>
    <row r="368" spans="1:21">
      <c r="A368" s="199"/>
      <c r="B368" s="37" t="s">
        <v>16</v>
      </c>
      <c r="C368" s="75">
        <v>40814</v>
      </c>
      <c r="D368" s="76"/>
      <c r="E368" s="72"/>
      <c r="F368" s="72"/>
      <c r="G368" s="72"/>
      <c r="H368" s="72"/>
      <c r="I368" s="180"/>
      <c r="J368" s="22"/>
      <c r="K368" s="25" t="e">
        <f t="shared" si="10"/>
        <v>#DIV/0!</v>
      </c>
      <c r="L368" s="174"/>
      <c r="M368" s="174"/>
      <c r="N368" s="185" t="e">
        <f t="shared" si="11"/>
        <v>#DIV/0!</v>
      </c>
      <c r="O368" s="174"/>
      <c r="P368" s="174"/>
      <c r="Q368" s="174"/>
      <c r="R368" s="187"/>
      <c r="S368" s="15"/>
      <c r="T368" s="37"/>
      <c r="U368" s="13"/>
    </row>
    <row r="369" spans="1:21">
      <c r="A369" s="199"/>
      <c r="B369" s="37" t="s">
        <v>17</v>
      </c>
      <c r="C369" s="75">
        <v>40815</v>
      </c>
      <c r="D369" s="76"/>
      <c r="E369" s="72"/>
      <c r="F369" s="72"/>
      <c r="G369" s="72"/>
      <c r="H369" s="72"/>
      <c r="I369" s="180"/>
      <c r="J369" s="22"/>
      <c r="K369" s="25" t="e">
        <f t="shared" si="10"/>
        <v>#DIV/0!</v>
      </c>
      <c r="L369" s="174"/>
      <c r="M369" s="174"/>
      <c r="N369" s="185" t="e">
        <f t="shared" si="11"/>
        <v>#DIV/0!</v>
      </c>
      <c r="O369" s="174"/>
      <c r="P369" s="174"/>
      <c r="Q369" s="174"/>
      <c r="R369" s="187"/>
      <c r="S369" s="15"/>
      <c r="T369" s="37"/>
      <c r="U369" s="13"/>
    </row>
    <row r="370" spans="1:21">
      <c r="A370" s="199"/>
      <c r="B370" s="37" t="s">
        <v>11</v>
      </c>
      <c r="C370" s="75">
        <v>40816</v>
      </c>
      <c r="D370" s="76"/>
      <c r="E370" s="72"/>
      <c r="F370" s="72"/>
      <c r="G370" s="72"/>
      <c r="H370" s="72"/>
      <c r="I370" s="180"/>
      <c r="J370" s="22"/>
      <c r="K370" s="25" t="e">
        <f t="shared" si="10"/>
        <v>#DIV/0!</v>
      </c>
      <c r="L370" s="174"/>
      <c r="M370" s="174"/>
      <c r="N370" s="185" t="e">
        <f t="shared" si="11"/>
        <v>#DIV/0!</v>
      </c>
      <c r="O370" s="174"/>
      <c r="P370" s="174"/>
      <c r="Q370" s="174"/>
      <c r="R370" s="187"/>
      <c r="S370" s="15"/>
      <c r="T370" s="37"/>
      <c r="U370" s="13"/>
    </row>
    <row r="371" spans="1:21">
      <c r="A371" s="199"/>
      <c r="B371" s="19" t="s">
        <v>12</v>
      </c>
      <c r="C371" s="77">
        <v>40817</v>
      </c>
      <c r="D371" s="76"/>
      <c r="E371" s="73"/>
      <c r="F371" s="73"/>
      <c r="G371" s="73"/>
      <c r="H371" s="73"/>
      <c r="I371" s="181"/>
      <c r="J371" s="28"/>
      <c r="K371" s="26" t="e">
        <f t="shared" si="10"/>
        <v>#DIV/0!</v>
      </c>
      <c r="L371" s="175"/>
      <c r="M371" s="175"/>
      <c r="N371" s="184" t="e">
        <f t="shared" si="11"/>
        <v>#DIV/0!</v>
      </c>
      <c r="O371" s="175"/>
      <c r="P371" s="175"/>
      <c r="Q371" s="175"/>
      <c r="R371" s="184"/>
      <c r="S371" s="20"/>
      <c r="T371" s="19"/>
      <c r="U371" s="14"/>
    </row>
    <row r="372" spans="1:21">
      <c r="A372" s="199"/>
      <c r="B372" s="19" t="s">
        <v>13</v>
      </c>
      <c r="C372" s="77">
        <v>40818</v>
      </c>
      <c r="D372" s="76"/>
      <c r="E372" s="73"/>
      <c r="F372" s="73"/>
      <c r="G372" s="73"/>
      <c r="H372" s="73"/>
      <c r="I372" s="181"/>
      <c r="J372" s="28"/>
      <c r="K372" s="26" t="e">
        <f t="shared" si="10"/>
        <v>#DIV/0!</v>
      </c>
      <c r="L372" s="175"/>
      <c r="M372" s="175"/>
      <c r="N372" s="184" t="e">
        <f t="shared" si="11"/>
        <v>#DIV/0!</v>
      </c>
      <c r="O372" s="175"/>
      <c r="P372" s="175"/>
      <c r="Q372" s="175"/>
      <c r="R372" s="184"/>
      <c r="S372" s="20"/>
      <c r="T372" s="19"/>
      <c r="U372" s="14"/>
    </row>
    <row r="373" spans="1:21">
      <c r="A373" s="199" t="s">
        <v>73</v>
      </c>
      <c r="B373" s="37" t="s">
        <v>14</v>
      </c>
      <c r="C373" s="75">
        <v>40819</v>
      </c>
      <c r="D373" s="76"/>
      <c r="E373" s="72"/>
      <c r="F373" s="72"/>
      <c r="G373" s="72"/>
      <c r="H373" s="72"/>
      <c r="I373" s="180"/>
      <c r="J373" s="22"/>
      <c r="K373" s="25" t="e">
        <f t="shared" si="10"/>
        <v>#DIV/0!</v>
      </c>
      <c r="L373" s="174"/>
      <c r="M373" s="174"/>
      <c r="N373" s="185" t="e">
        <f t="shared" si="11"/>
        <v>#DIV/0!</v>
      </c>
      <c r="O373" s="174"/>
      <c r="P373" s="174"/>
      <c r="Q373" s="174"/>
      <c r="R373" s="187"/>
      <c r="S373" s="15"/>
      <c r="T373" s="37"/>
      <c r="U373" s="13"/>
    </row>
    <row r="374" spans="1:21">
      <c r="A374" s="199"/>
      <c r="B374" s="37" t="s">
        <v>15</v>
      </c>
      <c r="C374" s="75">
        <v>40820</v>
      </c>
      <c r="D374" s="76"/>
      <c r="E374" s="72"/>
      <c r="F374" s="72"/>
      <c r="G374" s="72"/>
      <c r="H374" s="72"/>
      <c r="I374" s="180"/>
      <c r="J374" s="22"/>
      <c r="K374" s="25" t="e">
        <f t="shared" si="10"/>
        <v>#DIV/0!</v>
      </c>
      <c r="L374" s="174"/>
      <c r="M374" s="174"/>
      <c r="N374" s="185" t="e">
        <f t="shared" si="11"/>
        <v>#DIV/0!</v>
      </c>
      <c r="O374" s="174"/>
      <c r="P374" s="174"/>
      <c r="Q374" s="174"/>
      <c r="R374" s="187"/>
      <c r="S374" s="15"/>
      <c r="T374" s="37"/>
      <c r="U374" s="13"/>
    </row>
    <row r="375" spans="1:21">
      <c r="A375" s="199"/>
      <c r="B375" s="37" t="s">
        <v>16</v>
      </c>
      <c r="C375" s="75">
        <v>40821</v>
      </c>
      <c r="D375" s="76"/>
      <c r="E375" s="72"/>
      <c r="F375" s="72"/>
      <c r="G375" s="72"/>
      <c r="H375" s="72"/>
      <c r="I375" s="180"/>
      <c r="J375" s="22"/>
      <c r="K375" s="25" t="e">
        <f t="shared" si="10"/>
        <v>#DIV/0!</v>
      </c>
      <c r="L375" s="174"/>
      <c r="M375" s="174"/>
      <c r="N375" s="185" t="e">
        <f t="shared" si="11"/>
        <v>#DIV/0!</v>
      </c>
      <c r="O375" s="174"/>
      <c r="P375" s="174"/>
      <c r="Q375" s="174"/>
      <c r="R375" s="187"/>
      <c r="S375" s="15"/>
      <c r="T375" s="37"/>
      <c r="U375" s="13"/>
    </row>
    <row r="376" spans="1:21">
      <c r="A376" s="199"/>
      <c r="B376" s="37" t="s">
        <v>17</v>
      </c>
      <c r="C376" s="75">
        <v>40822</v>
      </c>
      <c r="D376" s="76"/>
      <c r="E376" s="72"/>
      <c r="F376" s="72"/>
      <c r="G376" s="72"/>
      <c r="H376" s="72"/>
      <c r="I376" s="180"/>
      <c r="J376" s="22"/>
      <c r="K376" s="25" t="e">
        <f t="shared" si="10"/>
        <v>#DIV/0!</v>
      </c>
      <c r="L376" s="174"/>
      <c r="M376" s="174"/>
      <c r="N376" s="185" t="e">
        <f t="shared" si="11"/>
        <v>#DIV/0!</v>
      </c>
      <c r="O376" s="174"/>
      <c r="P376" s="174"/>
      <c r="Q376" s="174"/>
      <c r="R376" s="187"/>
      <c r="S376" s="15"/>
      <c r="T376" s="37"/>
      <c r="U376" s="13"/>
    </row>
    <row r="377" spans="1:21">
      <c r="A377" s="199"/>
      <c r="B377" s="37" t="s">
        <v>11</v>
      </c>
      <c r="C377" s="75">
        <v>40823</v>
      </c>
      <c r="D377" s="76"/>
      <c r="E377" s="72"/>
      <c r="F377" s="72"/>
      <c r="G377" s="72"/>
      <c r="H377" s="72"/>
      <c r="I377" s="180"/>
      <c r="J377" s="22"/>
      <c r="K377" s="25" t="e">
        <f t="shared" si="10"/>
        <v>#DIV/0!</v>
      </c>
      <c r="L377" s="174"/>
      <c r="M377" s="174"/>
      <c r="N377" s="185" t="e">
        <f t="shared" si="11"/>
        <v>#DIV/0!</v>
      </c>
      <c r="O377" s="174"/>
      <c r="P377" s="174"/>
      <c r="Q377" s="174"/>
      <c r="R377" s="187"/>
      <c r="S377" s="15"/>
      <c r="T377" s="37"/>
      <c r="U377" s="13"/>
    </row>
    <row r="378" spans="1:21">
      <c r="A378" s="199"/>
      <c r="B378" s="19" t="s">
        <v>12</v>
      </c>
      <c r="C378" s="77">
        <v>40824</v>
      </c>
      <c r="D378" s="76"/>
      <c r="E378" s="73"/>
      <c r="F378" s="73"/>
      <c r="G378" s="73"/>
      <c r="H378" s="73"/>
      <c r="I378" s="181"/>
      <c r="J378" s="28"/>
      <c r="K378" s="26" t="e">
        <f t="shared" si="10"/>
        <v>#DIV/0!</v>
      </c>
      <c r="L378" s="175"/>
      <c r="M378" s="175"/>
      <c r="N378" s="184" t="e">
        <f t="shared" si="11"/>
        <v>#DIV/0!</v>
      </c>
      <c r="O378" s="175"/>
      <c r="P378" s="175"/>
      <c r="Q378" s="175"/>
      <c r="R378" s="184"/>
      <c r="S378" s="20"/>
      <c r="T378" s="19"/>
      <c r="U378" s="14"/>
    </row>
    <row r="379" spans="1:21">
      <c r="A379" s="199"/>
      <c r="B379" s="19" t="s">
        <v>13</v>
      </c>
      <c r="C379" s="77">
        <v>40825</v>
      </c>
      <c r="D379" s="76"/>
      <c r="E379" s="73"/>
      <c r="F379" s="73"/>
      <c r="G379" s="73"/>
      <c r="H379" s="73"/>
      <c r="I379" s="181"/>
      <c r="J379" s="28"/>
      <c r="K379" s="26" t="e">
        <f t="shared" si="10"/>
        <v>#DIV/0!</v>
      </c>
      <c r="L379" s="175"/>
      <c r="M379" s="175"/>
      <c r="N379" s="184" t="e">
        <f t="shared" si="11"/>
        <v>#DIV/0!</v>
      </c>
      <c r="O379" s="175"/>
      <c r="P379" s="175"/>
      <c r="Q379" s="175"/>
      <c r="R379" s="184"/>
      <c r="S379" s="20"/>
      <c r="T379" s="19"/>
      <c r="U379" s="14"/>
    </row>
    <row r="380" spans="1:21">
      <c r="A380" s="199" t="s">
        <v>74</v>
      </c>
      <c r="B380" s="37" t="s">
        <v>14</v>
      </c>
      <c r="C380" s="75">
        <v>40826</v>
      </c>
      <c r="D380" s="76"/>
      <c r="E380" s="72"/>
      <c r="F380" s="72"/>
      <c r="G380" s="72"/>
      <c r="H380" s="72"/>
      <c r="I380" s="180"/>
      <c r="J380" s="22"/>
      <c r="K380" s="25" t="e">
        <f t="shared" si="10"/>
        <v>#DIV/0!</v>
      </c>
      <c r="L380" s="174"/>
      <c r="M380" s="174"/>
      <c r="N380" s="185" t="e">
        <f t="shared" si="11"/>
        <v>#DIV/0!</v>
      </c>
      <c r="O380" s="174"/>
      <c r="P380" s="174"/>
      <c r="Q380" s="174"/>
      <c r="R380" s="187"/>
      <c r="S380" s="15"/>
      <c r="T380" s="37"/>
      <c r="U380" s="13"/>
    </row>
    <row r="381" spans="1:21">
      <c r="A381" s="199"/>
      <c r="B381" s="37" t="s">
        <v>15</v>
      </c>
      <c r="C381" s="75">
        <v>40827</v>
      </c>
      <c r="D381" s="76"/>
      <c r="E381" s="72"/>
      <c r="F381" s="72"/>
      <c r="G381" s="72"/>
      <c r="H381" s="72"/>
      <c r="I381" s="180"/>
      <c r="J381" s="22"/>
      <c r="K381" s="25" t="e">
        <f t="shared" si="10"/>
        <v>#DIV/0!</v>
      </c>
      <c r="L381" s="174"/>
      <c r="M381" s="174"/>
      <c r="N381" s="185" t="e">
        <f t="shared" si="11"/>
        <v>#DIV/0!</v>
      </c>
      <c r="O381" s="174"/>
      <c r="P381" s="174"/>
      <c r="Q381" s="174"/>
      <c r="R381" s="187"/>
      <c r="S381" s="15"/>
      <c r="T381" s="37"/>
      <c r="U381" s="13"/>
    </row>
    <row r="382" spans="1:21">
      <c r="A382" s="199"/>
      <c r="B382" s="37" t="s">
        <v>16</v>
      </c>
      <c r="C382" s="75">
        <v>40828</v>
      </c>
      <c r="D382" s="76"/>
      <c r="E382" s="72"/>
      <c r="F382" s="72"/>
      <c r="G382" s="72"/>
      <c r="H382" s="72"/>
      <c r="I382" s="180"/>
      <c r="J382" s="22"/>
      <c r="K382" s="25" t="e">
        <f t="shared" si="10"/>
        <v>#DIV/0!</v>
      </c>
      <c r="L382" s="174"/>
      <c r="M382" s="174"/>
      <c r="N382" s="185" t="e">
        <f t="shared" si="11"/>
        <v>#DIV/0!</v>
      </c>
      <c r="O382" s="174"/>
      <c r="P382" s="174"/>
      <c r="Q382" s="174"/>
      <c r="R382" s="187"/>
      <c r="S382" s="15"/>
      <c r="T382" s="37"/>
      <c r="U382" s="13"/>
    </row>
    <row r="383" spans="1:21">
      <c r="A383" s="199"/>
      <c r="B383" s="37" t="s">
        <v>17</v>
      </c>
      <c r="C383" s="75">
        <v>40829</v>
      </c>
      <c r="D383" s="76"/>
      <c r="E383" s="72"/>
      <c r="F383" s="72"/>
      <c r="G383" s="72"/>
      <c r="H383" s="72"/>
      <c r="I383" s="180"/>
      <c r="J383" s="22"/>
      <c r="K383" s="25" t="e">
        <f t="shared" si="10"/>
        <v>#DIV/0!</v>
      </c>
      <c r="L383" s="174"/>
      <c r="M383" s="174"/>
      <c r="N383" s="185" t="e">
        <f t="shared" si="11"/>
        <v>#DIV/0!</v>
      </c>
      <c r="O383" s="174"/>
      <c r="P383" s="174"/>
      <c r="Q383" s="174"/>
      <c r="R383" s="187"/>
      <c r="S383" s="15"/>
      <c r="T383" s="37"/>
      <c r="U383" s="13"/>
    </row>
    <row r="384" spans="1:21">
      <c r="A384" s="199"/>
      <c r="B384" s="37" t="s">
        <v>11</v>
      </c>
      <c r="C384" s="75">
        <v>40830</v>
      </c>
      <c r="D384" s="76"/>
      <c r="E384" s="72"/>
      <c r="F384" s="72"/>
      <c r="G384" s="72"/>
      <c r="H384" s="72"/>
      <c r="I384" s="180"/>
      <c r="J384" s="22"/>
      <c r="K384" s="25" t="e">
        <f t="shared" si="10"/>
        <v>#DIV/0!</v>
      </c>
      <c r="L384" s="174"/>
      <c r="M384" s="174"/>
      <c r="N384" s="185" t="e">
        <f t="shared" si="11"/>
        <v>#DIV/0!</v>
      </c>
      <c r="O384" s="174"/>
      <c r="P384" s="174"/>
      <c r="Q384" s="174"/>
      <c r="R384" s="187"/>
      <c r="S384" s="15"/>
      <c r="T384" s="37"/>
      <c r="U384" s="13"/>
    </row>
    <row r="385" spans="1:21">
      <c r="A385" s="199"/>
      <c r="B385" s="19" t="s">
        <v>12</v>
      </c>
      <c r="C385" s="77">
        <v>40831</v>
      </c>
      <c r="D385" s="76"/>
      <c r="E385" s="73"/>
      <c r="F385" s="73"/>
      <c r="G385" s="73"/>
      <c r="H385" s="73"/>
      <c r="I385" s="181"/>
      <c r="J385" s="28"/>
      <c r="K385" s="26" t="e">
        <f t="shared" si="10"/>
        <v>#DIV/0!</v>
      </c>
      <c r="L385" s="175"/>
      <c r="M385" s="175"/>
      <c r="N385" s="184" t="e">
        <f t="shared" si="11"/>
        <v>#DIV/0!</v>
      </c>
      <c r="O385" s="175"/>
      <c r="P385" s="175"/>
      <c r="Q385" s="175"/>
      <c r="R385" s="184"/>
      <c r="S385" s="20"/>
      <c r="T385" s="19"/>
      <c r="U385" s="14"/>
    </row>
    <row r="386" spans="1:21">
      <c r="A386" s="199"/>
      <c r="B386" s="19" t="s">
        <v>13</v>
      </c>
      <c r="C386" s="77">
        <v>40832</v>
      </c>
      <c r="D386" s="76"/>
      <c r="E386" s="73"/>
      <c r="F386" s="73"/>
      <c r="G386" s="73"/>
      <c r="H386" s="73"/>
      <c r="I386" s="181"/>
      <c r="J386" s="28"/>
      <c r="K386" s="26" t="e">
        <f t="shared" si="10"/>
        <v>#DIV/0!</v>
      </c>
      <c r="L386" s="175"/>
      <c r="M386" s="175"/>
      <c r="N386" s="184" t="e">
        <f t="shared" si="11"/>
        <v>#DIV/0!</v>
      </c>
      <c r="O386" s="175"/>
      <c r="P386" s="175"/>
      <c r="Q386" s="175"/>
      <c r="R386" s="184"/>
      <c r="S386" s="20"/>
      <c r="T386" s="19"/>
      <c r="U386" s="14"/>
    </row>
    <row r="387" spans="1:21">
      <c r="A387" s="199" t="s">
        <v>75</v>
      </c>
      <c r="B387" s="37" t="s">
        <v>14</v>
      </c>
      <c r="C387" s="75">
        <v>40833</v>
      </c>
      <c r="D387" s="76"/>
      <c r="E387" s="72"/>
      <c r="F387" s="72"/>
      <c r="G387" s="72"/>
      <c r="H387" s="72"/>
      <c r="I387" s="180"/>
      <c r="J387" s="22"/>
      <c r="K387" s="25" t="e">
        <f t="shared" si="10"/>
        <v>#DIV/0!</v>
      </c>
      <c r="L387" s="174"/>
      <c r="M387" s="174"/>
      <c r="N387" s="185" t="e">
        <f t="shared" si="11"/>
        <v>#DIV/0!</v>
      </c>
      <c r="O387" s="174"/>
      <c r="P387" s="174"/>
      <c r="Q387" s="174"/>
      <c r="R387" s="187"/>
      <c r="S387" s="15"/>
      <c r="T387" s="37"/>
      <c r="U387" s="13"/>
    </row>
    <row r="388" spans="1:21">
      <c r="A388" s="199"/>
      <c r="B388" s="37" t="s">
        <v>15</v>
      </c>
      <c r="C388" s="75">
        <v>40834</v>
      </c>
      <c r="D388" s="76"/>
      <c r="E388" s="72"/>
      <c r="F388" s="72"/>
      <c r="G388" s="72"/>
      <c r="H388" s="72"/>
      <c r="I388" s="180"/>
      <c r="J388" s="22"/>
      <c r="K388" s="25" t="e">
        <f t="shared" si="10"/>
        <v>#DIV/0!</v>
      </c>
      <c r="L388" s="174"/>
      <c r="M388" s="174"/>
      <c r="N388" s="185" t="e">
        <f t="shared" si="11"/>
        <v>#DIV/0!</v>
      </c>
      <c r="O388" s="174"/>
      <c r="P388" s="174"/>
      <c r="Q388" s="174"/>
      <c r="R388" s="187"/>
      <c r="S388" s="15"/>
      <c r="T388" s="37"/>
      <c r="U388" s="13"/>
    </row>
    <row r="389" spans="1:21">
      <c r="A389" s="199"/>
      <c r="B389" s="37" t="s">
        <v>16</v>
      </c>
      <c r="C389" s="75">
        <v>40835</v>
      </c>
      <c r="D389" s="76"/>
      <c r="E389" s="72"/>
      <c r="F389" s="72"/>
      <c r="G389" s="72"/>
      <c r="H389" s="72"/>
      <c r="I389" s="180"/>
      <c r="J389" s="22"/>
      <c r="K389" s="25" t="e">
        <f t="shared" si="10"/>
        <v>#DIV/0!</v>
      </c>
      <c r="L389" s="174"/>
      <c r="M389" s="174"/>
      <c r="N389" s="185" t="e">
        <f t="shared" si="11"/>
        <v>#DIV/0!</v>
      </c>
      <c r="O389" s="174"/>
      <c r="P389" s="174"/>
      <c r="Q389" s="174"/>
      <c r="R389" s="187"/>
      <c r="S389" s="15"/>
      <c r="T389" s="37"/>
      <c r="U389" s="13"/>
    </row>
    <row r="390" spans="1:21">
      <c r="A390" s="199"/>
      <c r="B390" s="37" t="s">
        <v>17</v>
      </c>
      <c r="C390" s="75">
        <v>40836</v>
      </c>
      <c r="D390" s="76"/>
      <c r="E390" s="72"/>
      <c r="F390" s="72"/>
      <c r="G390" s="72"/>
      <c r="H390" s="72"/>
      <c r="I390" s="180"/>
      <c r="J390" s="22"/>
      <c r="K390" s="25" t="e">
        <f t="shared" si="10"/>
        <v>#DIV/0!</v>
      </c>
      <c r="L390" s="174"/>
      <c r="M390" s="174"/>
      <c r="N390" s="185" t="e">
        <f t="shared" si="11"/>
        <v>#DIV/0!</v>
      </c>
      <c r="O390" s="174"/>
      <c r="P390" s="174"/>
      <c r="Q390" s="174"/>
      <c r="R390" s="187"/>
      <c r="S390" s="15"/>
      <c r="T390" s="37"/>
      <c r="U390" s="13"/>
    </row>
    <row r="391" spans="1:21">
      <c r="A391" s="199"/>
      <c r="B391" s="37" t="s">
        <v>11</v>
      </c>
      <c r="C391" s="75">
        <v>40837</v>
      </c>
      <c r="D391" s="76"/>
      <c r="E391" s="72"/>
      <c r="F391" s="72"/>
      <c r="G391" s="72"/>
      <c r="H391" s="72"/>
      <c r="I391" s="180"/>
      <c r="J391" s="22"/>
      <c r="K391" s="25" t="e">
        <f t="shared" ref="K391:K454" si="12">I391/J391/24</f>
        <v>#DIV/0!</v>
      </c>
      <c r="L391" s="174"/>
      <c r="M391" s="174"/>
      <c r="N391" s="185" t="e">
        <f t="shared" si="11"/>
        <v>#DIV/0!</v>
      </c>
      <c r="O391" s="174"/>
      <c r="P391" s="174"/>
      <c r="Q391" s="174"/>
      <c r="R391" s="187"/>
      <c r="S391" s="15"/>
      <c r="T391" s="37"/>
      <c r="U391" s="13"/>
    </row>
    <row r="392" spans="1:21">
      <c r="A392" s="199"/>
      <c r="B392" s="19" t="s">
        <v>12</v>
      </c>
      <c r="C392" s="77">
        <v>40838</v>
      </c>
      <c r="D392" s="76"/>
      <c r="E392" s="73"/>
      <c r="F392" s="73"/>
      <c r="G392" s="73"/>
      <c r="H392" s="73"/>
      <c r="I392" s="181"/>
      <c r="J392" s="28"/>
      <c r="K392" s="26" t="e">
        <f t="shared" si="12"/>
        <v>#DIV/0!</v>
      </c>
      <c r="L392" s="175"/>
      <c r="M392" s="175"/>
      <c r="N392" s="184" t="e">
        <f t="shared" ref="N392:N455" si="13">M392/L392</f>
        <v>#DIV/0!</v>
      </c>
      <c r="O392" s="175"/>
      <c r="P392" s="175"/>
      <c r="Q392" s="175"/>
      <c r="R392" s="184"/>
      <c r="S392" s="20"/>
      <c r="T392" s="19"/>
      <c r="U392" s="14"/>
    </row>
    <row r="393" spans="1:21">
      <c r="A393" s="199"/>
      <c r="B393" s="19" t="s">
        <v>13</v>
      </c>
      <c r="C393" s="77">
        <v>40839</v>
      </c>
      <c r="D393" s="76"/>
      <c r="E393" s="73"/>
      <c r="F393" s="73"/>
      <c r="G393" s="73"/>
      <c r="H393" s="73"/>
      <c r="I393" s="181"/>
      <c r="J393" s="28"/>
      <c r="K393" s="26" t="e">
        <f t="shared" si="12"/>
        <v>#DIV/0!</v>
      </c>
      <c r="L393" s="175"/>
      <c r="M393" s="175"/>
      <c r="N393" s="184" t="e">
        <f t="shared" si="13"/>
        <v>#DIV/0!</v>
      </c>
      <c r="O393" s="175"/>
      <c r="P393" s="175"/>
      <c r="Q393" s="175"/>
      <c r="R393" s="184"/>
      <c r="S393" s="20"/>
      <c r="T393" s="19"/>
      <c r="U393" s="14"/>
    </row>
    <row r="394" spans="1:21">
      <c r="A394" s="199" t="s">
        <v>76</v>
      </c>
      <c r="B394" s="37" t="s">
        <v>14</v>
      </c>
      <c r="C394" s="75">
        <v>40840</v>
      </c>
      <c r="D394" s="76"/>
      <c r="E394" s="72"/>
      <c r="F394" s="72"/>
      <c r="G394" s="72"/>
      <c r="H394" s="72"/>
      <c r="I394" s="180"/>
      <c r="J394" s="22"/>
      <c r="K394" s="25" t="e">
        <f t="shared" si="12"/>
        <v>#DIV/0!</v>
      </c>
      <c r="L394" s="174"/>
      <c r="M394" s="174"/>
      <c r="N394" s="185" t="e">
        <f t="shared" si="13"/>
        <v>#DIV/0!</v>
      </c>
      <c r="O394" s="174"/>
      <c r="P394" s="174"/>
      <c r="Q394" s="174"/>
      <c r="R394" s="187"/>
      <c r="S394" s="15"/>
      <c r="T394" s="37"/>
      <c r="U394" s="13"/>
    </row>
    <row r="395" spans="1:21">
      <c r="A395" s="199"/>
      <c r="B395" s="37" t="s">
        <v>15</v>
      </c>
      <c r="C395" s="75">
        <v>40841</v>
      </c>
      <c r="D395" s="76"/>
      <c r="E395" s="72"/>
      <c r="F395" s="72"/>
      <c r="G395" s="72"/>
      <c r="H395" s="72"/>
      <c r="I395" s="180"/>
      <c r="J395" s="22"/>
      <c r="K395" s="25" t="e">
        <f t="shared" si="12"/>
        <v>#DIV/0!</v>
      </c>
      <c r="L395" s="174"/>
      <c r="M395" s="174"/>
      <c r="N395" s="185" t="e">
        <f t="shared" si="13"/>
        <v>#DIV/0!</v>
      </c>
      <c r="O395" s="174"/>
      <c r="P395" s="174"/>
      <c r="Q395" s="174"/>
      <c r="R395" s="187"/>
      <c r="S395" s="15"/>
      <c r="T395" s="37"/>
      <c r="U395" s="13"/>
    </row>
    <row r="396" spans="1:21">
      <c r="A396" s="199"/>
      <c r="B396" s="37" t="s">
        <v>16</v>
      </c>
      <c r="C396" s="75">
        <v>40842</v>
      </c>
      <c r="D396" s="76"/>
      <c r="E396" s="72"/>
      <c r="F396" s="72"/>
      <c r="G396" s="72"/>
      <c r="H396" s="72"/>
      <c r="I396" s="180"/>
      <c r="J396" s="22"/>
      <c r="K396" s="25" t="e">
        <f t="shared" si="12"/>
        <v>#DIV/0!</v>
      </c>
      <c r="L396" s="174"/>
      <c r="M396" s="174"/>
      <c r="N396" s="185" t="e">
        <f t="shared" si="13"/>
        <v>#DIV/0!</v>
      </c>
      <c r="O396" s="174"/>
      <c r="P396" s="174"/>
      <c r="Q396" s="174"/>
      <c r="R396" s="187"/>
      <c r="S396" s="15"/>
      <c r="T396" s="37"/>
      <c r="U396" s="13"/>
    </row>
    <row r="397" spans="1:21">
      <c r="A397" s="199"/>
      <c r="B397" s="37" t="s">
        <v>17</v>
      </c>
      <c r="C397" s="75">
        <v>40843</v>
      </c>
      <c r="D397" s="76"/>
      <c r="E397" s="72"/>
      <c r="F397" s="72"/>
      <c r="G397" s="72"/>
      <c r="H397" s="72"/>
      <c r="I397" s="180"/>
      <c r="J397" s="22"/>
      <c r="K397" s="25" t="e">
        <f t="shared" si="12"/>
        <v>#DIV/0!</v>
      </c>
      <c r="L397" s="174"/>
      <c r="M397" s="174"/>
      <c r="N397" s="185" t="e">
        <f t="shared" si="13"/>
        <v>#DIV/0!</v>
      </c>
      <c r="O397" s="174"/>
      <c r="P397" s="174"/>
      <c r="Q397" s="174"/>
      <c r="R397" s="187"/>
      <c r="S397" s="15"/>
      <c r="T397" s="37"/>
      <c r="U397" s="13"/>
    </row>
    <row r="398" spans="1:21">
      <c r="A398" s="199"/>
      <c r="B398" s="37" t="s">
        <v>11</v>
      </c>
      <c r="C398" s="75">
        <v>40844</v>
      </c>
      <c r="D398" s="76"/>
      <c r="E398" s="72"/>
      <c r="F398" s="72"/>
      <c r="G398" s="72"/>
      <c r="H398" s="72"/>
      <c r="I398" s="180"/>
      <c r="J398" s="22"/>
      <c r="K398" s="25" t="e">
        <f t="shared" si="12"/>
        <v>#DIV/0!</v>
      </c>
      <c r="L398" s="174"/>
      <c r="M398" s="174"/>
      <c r="N398" s="185" t="e">
        <f t="shared" si="13"/>
        <v>#DIV/0!</v>
      </c>
      <c r="O398" s="174"/>
      <c r="P398" s="174"/>
      <c r="Q398" s="174"/>
      <c r="R398" s="187"/>
      <c r="S398" s="15"/>
      <c r="T398" s="37"/>
      <c r="U398" s="13"/>
    </row>
    <row r="399" spans="1:21">
      <c r="A399" s="199"/>
      <c r="B399" s="19" t="s">
        <v>12</v>
      </c>
      <c r="C399" s="77">
        <v>40845</v>
      </c>
      <c r="D399" s="76"/>
      <c r="E399" s="73"/>
      <c r="F399" s="73"/>
      <c r="G399" s="73"/>
      <c r="H399" s="73"/>
      <c r="I399" s="181"/>
      <c r="J399" s="28"/>
      <c r="K399" s="26" t="e">
        <f t="shared" si="12"/>
        <v>#DIV/0!</v>
      </c>
      <c r="L399" s="175"/>
      <c r="M399" s="175"/>
      <c r="N399" s="184" t="e">
        <f t="shared" si="13"/>
        <v>#DIV/0!</v>
      </c>
      <c r="O399" s="175"/>
      <c r="P399" s="175"/>
      <c r="Q399" s="175"/>
      <c r="R399" s="184"/>
      <c r="S399" s="20"/>
      <c r="T399" s="19"/>
      <c r="U399" s="14"/>
    </row>
    <row r="400" spans="1:21">
      <c r="A400" s="199"/>
      <c r="B400" s="19" t="s">
        <v>13</v>
      </c>
      <c r="C400" s="77">
        <v>40846</v>
      </c>
      <c r="D400" s="76"/>
      <c r="E400" s="73"/>
      <c r="F400" s="73"/>
      <c r="G400" s="73"/>
      <c r="H400" s="73"/>
      <c r="I400" s="181"/>
      <c r="J400" s="28"/>
      <c r="K400" s="26" t="e">
        <f t="shared" si="12"/>
        <v>#DIV/0!</v>
      </c>
      <c r="L400" s="175"/>
      <c r="M400" s="175"/>
      <c r="N400" s="184" t="e">
        <f t="shared" si="13"/>
        <v>#DIV/0!</v>
      </c>
      <c r="O400" s="175"/>
      <c r="P400" s="175"/>
      <c r="Q400" s="175"/>
      <c r="R400" s="184"/>
      <c r="S400" s="20"/>
      <c r="T400" s="19"/>
      <c r="U400" s="14"/>
    </row>
    <row r="401" spans="1:21">
      <c r="A401" s="199" t="s">
        <v>77</v>
      </c>
      <c r="B401" s="37" t="s">
        <v>14</v>
      </c>
      <c r="C401" s="75">
        <v>40847</v>
      </c>
      <c r="D401" s="76"/>
      <c r="E401" s="72"/>
      <c r="F401" s="72"/>
      <c r="G401" s="72"/>
      <c r="H401" s="72"/>
      <c r="I401" s="180"/>
      <c r="J401" s="22"/>
      <c r="K401" s="25" t="e">
        <f t="shared" si="12"/>
        <v>#DIV/0!</v>
      </c>
      <c r="L401" s="174"/>
      <c r="M401" s="174"/>
      <c r="N401" s="185" t="e">
        <f t="shared" si="13"/>
        <v>#DIV/0!</v>
      </c>
      <c r="O401" s="174"/>
      <c r="P401" s="174"/>
      <c r="Q401" s="174"/>
      <c r="R401" s="187"/>
      <c r="S401" s="15"/>
      <c r="T401" s="37"/>
      <c r="U401" s="13"/>
    </row>
    <row r="402" spans="1:21">
      <c r="A402" s="199"/>
      <c r="B402" s="37" t="s">
        <v>15</v>
      </c>
      <c r="C402" s="75">
        <v>40848</v>
      </c>
      <c r="D402" s="76"/>
      <c r="E402" s="72"/>
      <c r="F402" s="72"/>
      <c r="G402" s="72"/>
      <c r="H402" s="72"/>
      <c r="I402" s="180"/>
      <c r="J402" s="22"/>
      <c r="K402" s="25" t="e">
        <f t="shared" si="12"/>
        <v>#DIV/0!</v>
      </c>
      <c r="L402" s="174"/>
      <c r="M402" s="174"/>
      <c r="N402" s="185" t="e">
        <f t="shared" si="13"/>
        <v>#DIV/0!</v>
      </c>
      <c r="O402" s="174"/>
      <c r="P402" s="174"/>
      <c r="Q402" s="174"/>
      <c r="R402" s="187"/>
      <c r="S402" s="15"/>
      <c r="T402" s="37"/>
      <c r="U402" s="13"/>
    </row>
    <row r="403" spans="1:21">
      <c r="A403" s="199"/>
      <c r="B403" s="37" t="s">
        <v>16</v>
      </c>
      <c r="C403" s="75">
        <v>40849</v>
      </c>
      <c r="D403" s="76"/>
      <c r="E403" s="72"/>
      <c r="F403" s="72"/>
      <c r="G403" s="72"/>
      <c r="H403" s="72"/>
      <c r="I403" s="180"/>
      <c r="J403" s="22"/>
      <c r="K403" s="25" t="e">
        <f t="shared" si="12"/>
        <v>#DIV/0!</v>
      </c>
      <c r="L403" s="174"/>
      <c r="M403" s="174"/>
      <c r="N403" s="185" t="e">
        <f t="shared" si="13"/>
        <v>#DIV/0!</v>
      </c>
      <c r="O403" s="174"/>
      <c r="P403" s="174"/>
      <c r="Q403" s="174"/>
      <c r="R403" s="187"/>
      <c r="S403" s="15"/>
      <c r="T403" s="37"/>
      <c r="U403" s="13"/>
    </row>
    <row r="404" spans="1:21">
      <c r="A404" s="199"/>
      <c r="B404" s="37" t="s">
        <v>17</v>
      </c>
      <c r="C404" s="75">
        <v>40850</v>
      </c>
      <c r="D404" s="76"/>
      <c r="E404" s="72"/>
      <c r="F404" s="72"/>
      <c r="G404" s="72"/>
      <c r="H404" s="72"/>
      <c r="I404" s="180"/>
      <c r="J404" s="22"/>
      <c r="K404" s="25" t="e">
        <f t="shared" si="12"/>
        <v>#DIV/0!</v>
      </c>
      <c r="L404" s="174"/>
      <c r="M404" s="174"/>
      <c r="N404" s="185" t="e">
        <f t="shared" si="13"/>
        <v>#DIV/0!</v>
      </c>
      <c r="O404" s="174"/>
      <c r="P404" s="174"/>
      <c r="Q404" s="174"/>
      <c r="R404" s="187"/>
      <c r="S404" s="15"/>
      <c r="T404" s="37"/>
      <c r="U404" s="13"/>
    </row>
    <row r="405" spans="1:21">
      <c r="A405" s="199"/>
      <c r="B405" s="37" t="s">
        <v>11</v>
      </c>
      <c r="C405" s="75">
        <v>40851</v>
      </c>
      <c r="D405" s="76"/>
      <c r="E405" s="72"/>
      <c r="F405" s="72"/>
      <c r="G405" s="72"/>
      <c r="H405" s="72"/>
      <c r="I405" s="180"/>
      <c r="J405" s="22"/>
      <c r="K405" s="25" t="e">
        <f t="shared" si="12"/>
        <v>#DIV/0!</v>
      </c>
      <c r="L405" s="174"/>
      <c r="M405" s="174"/>
      <c r="N405" s="185" t="e">
        <f t="shared" si="13"/>
        <v>#DIV/0!</v>
      </c>
      <c r="O405" s="174"/>
      <c r="P405" s="174"/>
      <c r="Q405" s="174"/>
      <c r="R405" s="187"/>
      <c r="S405" s="15"/>
      <c r="T405" s="37"/>
      <c r="U405" s="13"/>
    </row>
    <row r="406" spans="1:21">
      <c r="A406" s="199"/>
      <c r="B406" s="19" t="s">
        <v>12</v>
      </c>
      <c r="C406" s="77">
        <v>40852</v>
      </c>
      <c r="D406" s="76"/>
      <c r="E406" s="73"/>
      <c r="F406" s="73"/>
      <c r="G406" s="73"/>
      <c r="H406" s="73"/>
      <c r="I406" s="181"/>
      <c r="J406" s="28"/>
      <c r="K406" s="26" t="e">
        <f t="shared" si="12"/>
        <v>#DIV/0!</v>
      </c>
      <c r="L406" s="175"/>
      <c r="M406" s="175"/>
      <c r="N406" s="184" t="e">
        <f t="shared" si="13"/>
        <v>#DIV/0!</v>
      </c>
      <c r="O406" s="175"/>
      <c r="P406" s="175"/>
      <c r="Q406" s="175"/>
      <c r="R406" s="184"/>
      <c r="S406" s="20"/>
      <c r="T406" s="19"/>
      <c r="U406" s="14"/>
    </row>
    <row r="407" spans="1:21">
      <c r="A407" s="199"/>
      <c r="B407" s="19" t="s">
        <v>13</v>
      </c>
      <c r="C407" s="77">
        <v>40853</v>
      </c>
      <c r="D407" s="76"/>
      <c r="E407" s="73"/>
      <c r="F407" s="73"/>
      <c r="G407" s="73"/>
      <c r="H407" s="73"/>
      <c r="I407" s="181"/>
      <c r="J407" s="28"/>
      <c r="K407" s="26" t="e">
        <f t="shared" si="12"/>
        <v>#DIV/0!</v>
      </c>
      <c r="L407" s="175"/>
      <c r="M407" s="175"/>
      <c r="N407" s="184" t="e">
        <f t="shared" si="13"/>
        <v>#DIV/0!</v>
      </c>
      <c r="O407" s="175"/>
      <c r="P407" s="175"/>
      <c r="Q407" s="175"/>
      <c r="R407" s="184"/>
      <c r="S407" s="20"/>
      <c r="T407" s="19"/>
      <c r="U407" s="14"/>
    </row>
    <row r="408" spans="1:21">
      <c r="A408" s="199" t="s">
        <v>78</v>
      </c>
      <c r="B408" s="37" t="s">
        <v>14</v>
      </c>
      <c r="C408" s="75">
        <v>40854</v>
      </c>
      <c r="D408" s="76"/>
      <c r="E408" s="72"/>
      <c r="F408" s="72"/>
      <c r="G408" s="72"/>
      <c r="H408" s="72"/>
      <c r="I408" s="180"/>
      <c r="J408" s="22"/>
      <c r="K408" s="25" t="e">
        <f t="shared" si="12"/>
        <v>#DIV/0!</v>
      </c>
      <c r="L408" s="174"/>
      <c r="M408" s="174"/>
      <c r="N408" s="185" t="e">
        <f t="shared" si="13"/>
        <v>#DIV/0!</v>
      </c>
      <c r="O408" s="174"/>
      <c r="P408" s="174"/>
      <c r="Q408" s="174"/>
      <c r="R408" s="187"/>
      <c r="S408" s="15"/>
      <c r="T408" s="37"/>
      <c r="U408" s="13"/>
    </row>
    <row r="409" spans="1:21">
      <c r="A409" s="199"/>
      <c r="B409" s="37" t="s">
        <v>15</v>
      </c>
      <c r="C409" s="75">
        <v>40855</v>
      </c>
      <c r="D409" s="76"/>
      <c r="E409" s="72"/>
      <c r="F409" s="72"/>
      <c r="G409" s="72"/>
      <c r="H409" s="72"/>
      <c r="I409" s="180"/>
      <c r="J409" s="22"/>
      <c r="K409" s="25" t="e">
        <f t="shared" si="12"/>
        <v>#DIV/0!</v>
      </c>
      <c r="L409" s="174"/>
      <c r="M409" s="174"/>
      <c r="N409" s="185" t="e">
        <f t="shared" si="13"/>
        <v>#DIV/0!</v>
      </c>
      <c r="O409" s="174"/>
      <c r="P409" s="174"/>
      <c r="Q409" s="174"/>
      <c r="R409" s="187"/>
      <c r="S409" s="15"/>
      <c r="T409" s="37"/>
      <c r="U409" s="13"/>
    </row>
    <row r="410" spans="1:21">
      <c r="A410" s="199"/>
      <c r="B410" s="37" t="s">
        <v>16</v>
      </c>
      <c r="C410" s="75">
        <v>40856</v>
      </c>
      <c r="D410" s="76"/>
      <c r="E410" s="72"/>
      <c r="F410" s="72"/>
      <c r="G410" s="72"/>
      <c r="H410" s="72"/>
      <c r="I410" s="180"/>
      <c r="J410" s="22"/>
      <c r="K410" s="25" t="e">
        <f t="shared" si="12"/>
        <v>#DIV/0!</v>
      </c>
      <c r="L410" s="174"/>
      <c r="M410" s="174"/>
      <c r="N410" s="185" t="e">
        <f t="shared" si="13"/>
        <v>#DIV/0!</v>
      </c>
      <c r="O410" s="174"/>
      <c r="P410" s="174"/>
      <c r="Q410" s="174"/>
      <c r="R410" s="187"/>
      <c r="S410" s="15"/>
      <c r="T410" s="37"/>
      <c r="U410" s="13"/>
    </row>
    <row r="411" spans="1:21">
      <c r="A411" s="199"/>
      <c r="B411" s="37" t="s">
        <v>17</v>
      </c>
      <c r="C411" s="75">
        <v>40857</v>
      </c>
      <c r="D411" s="76"/>
      <c r="E411" s="72"/>
      <c r="F411" s="72"/>
      <c r="G411" s="72"/>
      <c r="H411" s="72"/>
      <c r="I411" s="180"/>
      <c r="J411" s="22"/>
      <c r="K411" s="25" t="e">
        <f t="shared" si="12"/>
        <v>#DIV/0!</v>
      </c>
      <c r="L411" s="174"/>
      <c r="M411" s="174"/>
      <c r="N411" s="185" t="e">
        <f t="shared" si="13"/>
        <v>#DIV/0!</v>
      </c>
      <c r="O411" s="174"/>
      <c r="P411" s="174"/>
      <c r="Q411" s="174"/>
      <c r="R411" s="187"/>
      <c r="S411" s="15"/>
      <c r="T411" s="37"/>
      <c r="U411" s="13"/>
    </row>
    <row r="412" spans="1:21">
      <c r="A412" s="199"/>
      <c r="B412" s="37" t="s">
        <v>11</v>
      </c>
      <c r="C412" s="75">
        <v>40858</v>
      </c>
      <c r="D412" s="76"/>
      <c r="E412" s="72"/>
      <c r="F412" s="72"/>
      <c r="G412" s="72"/>
      <c r="H412" s="72"/>
      <c r="I412" s="180"/>
      <c r="J412" s="22"/>
      <c r="K412" s="25" t="e">
        <f t="shared" si="12"/>
        <v>#DIV/0!</v>
      </c>
      <c r="L412" s="174"/>
      <c r="M412" s="174"/>
      <c r="N412" s="185" t="e">
        <f t="shared" si="13"/>
        <v>#DIV/0!</v>
      </c>
      <c r="O412" s="174"/>
      <c r="P412" s="174"/>
      <c r="Q412" s="174"/>
      <c r="R412" s="187"/>
      <c r="S412" s="15"/>
      <c r="T412" s="37"/>
      <c r="U412" s="13"/>
    </row>
    <row r="413" spans="1:21">
      <c r="A413" s="199"/>
      <c r="B413" s="19" t="s">
        <v>12</v>
      </c>
      <c r="C413" s="77">
        <v>40859</v>
      </c>
      <c r="D413" s="76"/>
      <c r="E413" s="73"/>
      <c r="F413" s="73"/>
      <c r="G413" s="73"/>
      <c r="H413" s="73"/>
      <c r="I413" s="181"/>
      <c r="J413" s="28"/>
      <c r="K413" s="26" t="e">
        <f t="shared" si="12"/>
        <v>#DIV/0!</v>
      </c>
      <c r="L413" s="175"/>
      <c r="M413" s="175"/>
      <c r="N413" s="184" t="e">
        <f t="shared" si="13"/>
        <v>#DIV/0!</v>
      </c>
      <c r="O413" s="175"/>
      <c r="P413" s="175"/>
      <c r="Q413" s="175"/>
      <c r="R413" s="184"/>
      <c r="S413" s="20"/>
      <c r="T413" s="19"/>
      <c r="U413" s="14"/>
    </row>
    <row r="414" spans="1:21">
      <c r="A414" s="199"/>
      <c r="B414" s="19" t="s">
        <v>13</v>
      </c>
      <c r="C414" s="77">
        <v>40860</v>
      </c>
      <c r="D414" s="76"/>
      <c r="E414" s="73"/>
      <c r="F414" s="73"/>
      <c r="G414" s="73"/>
      <c r="H414" s="73"/>
      <c r="I414" s="181"/>
      <c r="J414" s="28"/>
      <c r="K414" s="26" t="e">
        <f t="shared" si="12"/>
        <v>#DIV/0!</v>
      </c>
      <c r="L414" s="175"/>
      <c r="M414" s="175"/>
      <c r="N414" s="184" t="e">
        <f t="shared" si="13"/>
        <v>#DIV/0!</v>
      </c>
      <c r="O414" s="175"/>
      <c r="P414" s="175"/>
      <c r="Q414" s="175"/>
      <c r="R414" s="184"/>
      <c r="S414" s="20"/>
      <c r="T414" s="19"/>
      <c r="U414" s="14"/>
    </row>
    <row r="415" spans="1:21">
      <c r="A415" s="199" t="s">
        <v>79</v>
      </c>
      <c r="B415" s="37" t="s">
        <v>14</v>
      </c>
      <c r="C415" s="75">
        <v>40861</v>
      </c>
      <c r="D415" s="76"/>
      <c r="E415" s="72"/>
      <c r="F415" s="72"/>
      <c r="G415" s="72"/>
      <c r="H415" s="72"/>
      <c r="I415" s="180"/>
      <c r="J415" s="22"/>
      <c r="K415" s="25" t="e">
        <f t="shared" si="12"/>
        <v>#DIV/0!</v>
      </c>
      <c r="L415" s="174"/>
      <c r="M415" s="174"/>
      <c r="N415" s="185" t="e">
        <f t="shared" si="13"/>
        <v>#DIV/0!</v>
      </c>
      <c r="O415" s="174"/>
      <c r="P415" s="174"/>
      <c r="Q415" s="174"/>
      <c r="R415" s="187"/>
      <c r="S415" s="15"/>
      <c r="T415" s="37"/>
      <c r="U415" s="13"/>
    </row>
    <row r="416" spans="1:21">
      <c r="A416" s="199"/>
      <c r="B416" s="37" t="s">
        <v>15</v>
      </c>
      <c r="C416" s="75">
        <v>40862</v>
      </c>
      <c r="D416" s="76"/>
      <c r="E416" s="72"/>
      <c r="F416" s="72"/>
      <c r="G416" s="72"/>
      <c r="H416" s="72"/>
      <c r="I416" s="180"/>
      <c r="J416" s="22"/>
      <c r="K416" s="25" t="e">
        <f t="shared" si="12"/>
        <v>#DIV/0!</v>
      </c>
      <c r="L416" s="174"/>
      <c r="M416" s="174"/>
      <c r="N416" s="185" t="e">
        <f t="shared" si="13"/>
        <v>#DIV/0!</v>
      </c>
      <c r="O416" s="174"/>
      <c r="P416" s="174"/>
      <c r="Q416" s="174"/>
      <c r="R416" s="187"/>
      <c r="S416" s="15"/>
      <c r="T416" s="37"/>
      <c r="U416" s="13"/>
    </row>
    <row r="417" spans="1:21">
      <c r="A417" s="199"/>
      <c r="B417" s="37" t="s">
        <v>16</v>
      </c>
      <c r="C417" s="75">
        <v>40863</v>
      </c>
      <c r="D417" s="76"/>
      <c r="E417" s="72"/>
      <c r="F417" s="72"/>
      <c r="G417" s="72"/>
      <c r="H417" s="72"/>
      <c r="I417" s="180"/>
      <c r="J417" s="22"/>
      <c r="K417" s="25" t="e">
        <f t="shared" si="12"/>
        <v>#DIV/0!</v>
      </c>
      <c r="L417" s="174"/>
      <c r="M417" s="174"/>
      <c r="N417" s="185" t="e">
        <f t="shared" si="13"/>
        <v>#DIV/0!</v>
      </c>
      <c r="O417" s="174"/>
      <c r="P417" s="174"/>
      <c r="Q417" s="174"/>
      <c r="R417" s="187"/>
      <c r="S417" s="15"/>
      <c r="T417" s="37"/>
      <c r="U417" s="13"/>
    </row>
    <row r="418" spans="1:21">
      <c r="A418" s="199"/>
      <c r="B418" s="37" t="s">
        <v>17</v>
      </c>
      <c r="C418" s="75">
        <v>40864</v>
      </c>
      <c r="D418" s="76"/>
      <c r="E418" s="72"/>
      <c r="F418" s="72"/>
      <c r="G418" s="72"/>
      <c r="H418" s="72"/>
      <c r="I418" s="180"/>
      <c r="J418" s="22"/>
      <c r="K418" s="25" t="e">
        <f t="shared" si="12"/>
        <v>#DIV/0!</v>
      </c>
      <c r="L418" s="174"/>
      <c r="M418" s="174"/>
      <c r="N418" s="185" t="e">
        <f t="shared" si="13"/>
        <v>#DIV/0!</v>
      </c>
      <c r="O418" s="174"/>
      <c r="P418" s="174"/>
      <c r="Q418" s="174"/>
      <c r="R418" s="187"/>
      <c r="S418" s="15"/>
      <c r="T418" s="37"/>
      <c r="U418" s="13"/>
    </row>
    <row r="419" spans="1:21">
      <c r="A419" s="199"/>
      <c r="B419" s="37" t="s">
        <v>11</v>
      </c>
      <c r="C419" s="75">
        <v>40865</v>
      </c>
      <c r="D419" s="76"/>
      <c r="E419" s="72"/>
      <c r="F419" s="72"/>
      <c r="G419" s="72"/>
      <c r="H419" s="72"/>
      <c r="I419" s="180"/>
      <c r="J419" s="22"/>
      <c r="K419" s="25" t="e">
        <f t="shared" si="12"/>
        <v>#DIV/0!</v>
      </c>
      <c r="L419" s="174"/>
      <c r="M419" s="174"/>
      <c r="N419" s="185" t="e">
        <f t="shared" si="13"/>
        <v>#DIV/0!</v>
      </c>
      <c r="O419" s="174"/>
      <c r="P419" s="174"/>
      <c r="Q419" s="174"/>
      <c r="R419" s="187"/>
      <c r="S419" s="15"/>
      <c r="T419" s="37"/>
      <c r="U419" s="13"/>
    </row>
    <row r="420" spans="1:21">
      <c r="A420" s="199"/>
      <c r="B420" s="19" t="s">
        <v>12</v>
      </c>
      <c r="C420" s="77">
        <v>40866</v>
      </c>
      <c r="D420" s="76"/>
      <c r="E420" s="73"/>
      <c r="F420" s="73"/>
      <c r="G420" s="73"/>
      <c r="H420" s="73"/>
      <c r="I420" s="181"/>
      <c r="J420" s="28"/>
      <c r="K420" s="26" t="e">
        <f t="shared" si="12"/>
        <v>#DIV/0!</v>
      </c>
      <c r="L420" s="175"/>
      <c r="M420" s="175"/>
      <c r="N420" s="184" t="e">
        <f t="shared" si="13"/>
        <v>#DIV/0!</v>
      </c>
      <c r="O420" s="175"/>
      <c r="P420" s="175"/>
      <c r="Q420" s="175"/>
      <c r="R420" s="184"/>
      <c r="S420" s="20"/>
      <c r="T420" s="19"/>
      <c r="U420" s="14"/>
    </row>
    <row r="421" spans="1:21">
      <c r="A421" s="199"/>
      <c r="B421" s="19" t="s">
        <v>13</v>
      </c>
      <c r="C421" s="77">
        <v>40867</v>
      </c>
      <c r="D421" s="76"/>
      <c r="E421" s="73"/>
      <c r="F421" s="73"/>
      <c r="G421" s="73"/>
      <c r="H421" s="73"/>
      <c r="I421" s="181"/>
      <c r="J421" s="28"/>
      <c r="K421" s="26" t="e">
        <f t="shared" si="12"/>
        <v>#DIV/0!</v>
      </c>
      <c r="L421" s="175"/>
      <c r="M421" s="175"/>
      <c r="N421" s="184" t="e">
        <f t="shared" si="13"/>
        <v>#DIV/0!</v>
      </c>
      <c r="O421" s="175"/>
      <c r="P421" s="175"/>
      <c r="Q421" s="175"/>
      <c r="R421" s="184"/>
      <c r="S421" s="20"/>
      <c r="T421" s="19"/>
      <c r="U421" s="14"/>
    </row>
    <row r="422" spans="1:21">
      <c r="A422" s="199" t="s">
        <v>80</v>
      </c>
      <c r="B422" s="37" t="s">
        <v>14</v>
      </c>
      <c r="C422" s="75">
        <v>40868</v>
      </c>
      <c r="D422" s="76"/>
      <c r="E422" s="72"/>
      <c r="F422" s="72"/>
      <c r="G422" s="72"/>
      <c r="H422" s="72"/>
      <c r="I422" s="180"/>
      <c r="J422" s="22"/>
      <c r="K422" s="25" t="e">
        <f t="shared" si="12"/>
        <v>#DIV/0!</v>
      </c>
      <c r="L422" s="174"/>
      <c r="M422" s="174"/>
      <c r="N422" s="185" t="e">
        <f t="shared" si="13"/>
        <v>#DIV/0!</v>
      </c>
      <c r="O422" s="174"/>
      <c r="P422" s="174"/>
      <c r="Q422" s="174"/>
      <c r="R422" s="187"/>
      <c r="S422" s="15"/>
      <c r="T422" s="37"/>
      <c r="U422" s="13"/>
    </row>
    <row r="423" spans="1:21">
      <c r="A423" s="199"/>
      <c r="B423" s="37" t="s">
        <v>15</v>
      </c>
      <c r="C423" s="75">
        <v>40869</v>
      </c>
      <c r="D423" s="76"/>
      <c r="E423" s="72"/>
      <c r="F423" s="72"/>
      <c r="G423" s="72"/>
      <c r="H423" s="72"/>
      <c r="I423" s="180"/>
      <c r="J423" s="22"/>
      <c r="K423" s="25" t="e">
        <f t="shared" si="12"/>
        <v>#DIV/0!</v>
      </c>
      <c r="L423" s="174"/>
      <c r="M423" s="174"/>
      <c r="N423" s="185" t="e">
        <f t="shared" si="13"/>
        <v>#DIV/0!</v>
      </c>
      <c r="O423" s="174"/>
      <c r="P423" s="174"/>
      <c r="Q423" s="174"/>
      <c r="R423" s="187"/>
      <c r="S423" s="15"/>
      <c r="T423" s="37"/>
      <c r="U423" s="13"/>
    </row>
    <row r="424" spans="1:21">
      <c r="A424" s="199"/>
      <c r="B424" s="37" t="s">
        <v>16</v>
      </c>
      <c r="C424" s="75">
        <v>40870</v>
      </c>
      <c r="D424" s="76"/>
      <c r="E424" s="72"/>
      <c r="F424" s="72"/>
      <c r="G424" s="72"/>
      <c r="H424" s="72"/>
      <c r="I424" s="180"/>
      <c r="J424" s="22"/>
      <c r="K424" s="25" t="e">
        <f t="shared" si="12"/>
        <v>#DIV/0!</v>
      </c>
      <c r="L424" s="174"/>
      <c r="M424" s="174"/>
      <c r="N424" s="185" t="e">
        <f t="shared" si="13"/>
        <v>#DIV/0!</v>
      </c>
      <c r="O424" s="174"/>
      <c r="P424" s="174"/>
      <c r="Q424" s="174"/>
      <c r="R424" s="187"/>
      <c r="S424" s="15"/>
      <c r="T424" s="37"/>
      <c r="U424" s="13"/>
    </row>
    <row r="425" spans="1:21">
      <c r="A425" s="199"/>
      <c r="B425" s="37" t="s">
        <v>17</v>
      </c>
      <c r="C425" s="75">
        <v>40871</v>
      </c>
      <c r="D425" s="76"/>
      <c r="E425" s="72"/>
      <c r="F425" s="72"/>
      <c r="G425" s="72"/>
      <c r="H425" s="72"/>
      <c r="I425" s="180"/>
      <c r="J425" s="22"/>
      <c r="K425" s="25" t="e">
        <f t="shared" si="12"/>
        <v>#DIV/0!</v>
      </c>
      <c r="L425" s="174"/>
      <c r="M425" s="174"/>
      <c r="N425" s="185" t="e">
        <f t="shared" si="13"/>
        <v>#DIV/0!</v>
      </c>
      <c r="O425" s="174"/>
      <c r="P425" s="174"/>
      <c r="Q425" s="174"/>
      <c r="R425" s="187"/>
      <c r="S425" s="15"/>
      <c r="T425" s="37"/>
      <c r="U425" s="13"/>
    </row>
    <row r="426" spans="1:21">
      <c r="A426" s="199"/>
      <c r="B426" s="37" t="s">
        <v>11</v>
      </c>
      <c r="C426" s="75">
        <v>40872</v>
      </c>
      <c r="D426" s="76"/>
      <c r="E426" s="72"/>
      <c r="F426" s="72"/>
      <c r="G426" s="72"/>
      <c r="H426" s="72"/>
      <c r="I426" s="180"/>
      <c r="J426" s="22"/>
      <c r="K426" s="25" t="e">
        <f t="shared" si="12"/>
        <v>#DIV/0!</v>
      </c>
      <c r="L426" s="174"/>
      <c r="M426" s="174"/>
      <c r="N426" s="185" t="e">
        <f t="shared" si="13"/>
        <v>#DIV/0!</v>
      </c>
      <c r="O426" s="174"/>
      <c r="P426" s="174"/>
      <c r="Q426" s="174"/>
      <c r="R426" s="187"/>
      <c r="S426" s="15"/>
      <c r="T426" s="37"/>
      <c r="U426" s="13"/>
    </row>
    <row r="427" spans="1:21">
      <c r="A427" s="199"/>
      <c r="B427" s="19" t="s">
        <v>12</v>
      </c>
      <c r="C427" s="77">
        <v>40873</v>
      </c>
      <c r="D427" s="76"/>
      <c r="E427" s="73"/>
      <c r="F427" s="73"/>
      <c r="G427" s="73"/>
      <c r="H427" s="73"/>
      <c r="I427" s="181"/>
      <c r="J427" s="28"/>
      <c r="K427" s="26" t="e">
        <f t="shared" si="12"/>
        <v>#DIV/0!</v>
      </c>
      <c r="L427" s="175"/>
      <c r="M427" s="175"/>
      <c r="N427" s="184" t="e">
        <f t="shared" si="13"/>
        <v>#DIV/0!</v>
      </c>
      <c r="O427" s="175"/>
      <c r="P427" s="175"/>
      <c r="Q427" s="175"/>
      <c r="R427" s="184"/>
      <c r="S427" s="20"/>
      <c r="T427" s="19"/>
      <c r="U427" s="14"/>
    </row>
    <row r="428" spans="1:21">
      <c r="A428" s="199"/>
      <c r="B428" s="19" t="s">
        <v>13</v>
      </c>
      <c r="C428" s="77">
        <v>40874</v>
      </c>
      <c r="D428" s="76"/>
      <c r="E428" s="73"/>
      <c r="F428" s="73"/>
      <c r="G428" s="73"/>
      <c r="H428" s="73"/>
      <c r="I428" s="181"/>
      <c r="J428" s="28"/>
      <c r="K428" s="26" t="e">
        <f t="shared" si="12"/>
        <v>#DIV/0!</v>
      </c>
      <c r="L428" s="175"/>
      <c r="M428" s="175"/>
      <c r="N428" s="184" t="e">
        <f t="shared" si="13"/>
        <v>#DIV/0!</v>
      </c>
      <c r="O428" s="175"/>
      <c r="P428" s="175"/>
      <c r="Q428" s="175"/>
      <c r="R428" s="184"/>
      <c r="S428" s="20"/>
      <c r="T428" s="19"/>
      <c r="U428" s="14"/>
    </row>
    <row r="429" spans="1:21">
      <c r="A429" s="199" t="s">
        <v>81</v>
      </c>
      <c r="B429" s="37" t="s">
        <v>14</v>
      </c>
      <c r="C429" s="75">
        <v>40875</v>
      </c>
      <c r="D429" s="76"/>
      <c r="E429" s="72"/>
      <c r="F429" s="72"/>
      <c r="G429" s="72"/>
      <c r="H429" s="72"/>
      <c r="I429" s="180"/>
      <c r="J429" s="22"/>
      <c r="K429" s="25" t="e">
        <f t="shared" si="12"/>
        <v>#DIV/0!</v>
      </c>
      <c r="L429" s="174"/>
      <c r="M429" s="174"/>
      <c r="N429" s="185" t="e">
        <f t="shared" si="13"/>
        <v>#DIV/0!</v>
      </c>
      <c r="O429" s="174"/>
      <c r="P429" s="174"/>
      <c r="Q429" s="174"/>
      <c r="R429" s="187"/>
      <c r="S429" s="15"/>
      <c r="T429" s="37"/>
      <c r="U429" s="13"/>
    </row>
    <row r="430" spans="1:21">
      <c r="A430" s="199"/>
      <c r="B430" s="37" t="s">
        <v>15</v>
      </c>
      <c r="C430" s="75">
        <v>40876</v>
      </c>
      <c r="D430" s="76"/>
      <c r="E430" s="72"/>
      <c r="F430" s="72"/>
      <c r="G430" s="72"/>
      <c r="H430" s="72"/>
      <c r="I430" s="180"/>
      <c r="J430" s="22"/>
      <c r="K430" s="25" t="e">
        <f t="shared" si="12"/>
        <v>#DIV/0!</v>
      </c>
      <c r="L430" s="174"/>
      <c r="M430" s="174"/>
      <c r="N430" s="185" t="e">
        <f t="shared" si="13"/>
        <v>#DIV/0!</v>
      </c>
      <c r="O430" s="174"/>
      <c r="P430" s="174"/>
      <c r="Q430" s="174"/>
      <c r="R430" s="187"/>
      <c r="S430" s="15"/>
      <c r="T430" s="37"/>
      <c r="U430" s="13"/>
    </row>
    <row r="431" spans="1:21">
      <c r="A431" s="199"/>
      <c r="B431" s="37" t="s">
        <v>16</v>
      </c>
      <c r="C431" s="75">
        <v>40877</v>
      </c>
      <c r="D431" s="76"/>
      <c r="E431" s="72"/>
      <c r="F431" s="72"/>
      <c r="G431" s="72"/>
      <c r="H431" s="72"/>
      <c r="I431" s="180"/>
      <c r="J431" s="22"/>
      <c r="K431" s="25" t="e">
        <f t="shared" si="12"/>
        <v>#DIV/0!</v>
      </c>
      <c r="L431" s="174"/>
      <c r="M431" s="174"/>
      <c r="N431" s="185" t="e">
        <f t="shared" si="13"/>
        <v>#DIV/0!</v>
      </c>
      <c r="O431" s="174"/>
      <c r="P431" s="174"/>
      <c r="Q431" s="174"/>
      <c r="R431" s="187"/>
      <c r="S431" s="15"/>
      <c r="T431" s="37"/>
      <c r="U431" s="13"/>
    </row>
    <row r="432" spans="1:21">
      <c r="A432" s="199"/>
      <c r="B432" s="37" t="s">
        <v>17</v>
      </c>
      <c r="C432" s="75">
        <v>40878</v>
      </c>
      <c r="D432" s="76"/>
      <c r="E432" s="72"/>
      <c r="F432" s="72"/>
      <c r="G432" s="72"/>
      <c r="H432" s="72"/>
      <c r="I432" s="180"/>
      <c r="J432" s="22"/>
      <c r="K432" s="25" t="e">
        <f t="shared" si="12"/>
        <v>#DIV/0!</v>
      </c>
      <c r="L432" s="174"/>
      <c r="M432" s="174"/>
      <c r="N432" s="185" t="e">
        <f t="shared" si="13"/>
        <v>#DIV/0!</v>
      </c>
      <c r="O432" s="174"/>
      <c r="P432" s="174"/>
      <c r="Q432" s="174"/>
      <c r="R432" s="187"/>
      <c r="S432" s="15"/>
      <c r="T432" s="37"/>
      <c r="U432" s="13"/>
    </row>
    <row r="433" spans="1:21">
      <c r="A433" s="199"/>
      <c r="B433" s="37" t="s">
        <v>11</v>
      </c>
      <c r="C433" s="75">
        <v>40879</v>
      </c>
      <c r="D433" s="76"/>
      <c r="E433" s="72"/>
      <c r="F433" s="72"/>
      <c r="G433" s="72"/>
      <c r="H433" s="72"/>
      <c r="I433" s="180"/>
      <c r="J433" s="22"/>
      <c r="K433" s="25" t="e">
        <f t="shared" si="12"/>
        <v>#DIV/0!</v>
      </c>
      <c r="L433" s="174"/>
      <c r="M433" s="174"/>
      <c r="N433" s="185" t="e">
        <f t="shared" si="13"/>
        <v>#DIV/0!</v>
      </c>
      <c r="O433" s="174"/>
      <c r="P433" s="174"/>
      <c r="Q433" s="174"/>
      <c r="R433" s="187"/>
      <c r="S433" s="15"/>
      <c r="T433" s="37"/>
      <c r="U433" s="13"/>
    </row>
    <row r="434" spans="1:21">
      <c r="A434" s="199"/>
      <c r="B434" s="19" t="s">
        <v>12</v>
      </c>
      <c r="C434" s="77">
        <v>40880</v>
      </c>
      <c r="D434" s="76"/>
      <c r="E434" s="73"/>
      <c r="F434" s="73"/>
      <c r="G434" s="73"/>
      <c r="H434" s="73"/>
      <c r="I434" s="181"/>
      <c r="J434" s="28"/>
      <c r="K434" s="26" t="e">
        <f t="shared" si="12"/>
        <v>#DIV/0!</v>
      </c>
      <c r="L434" s="175"/>
      <c r="M434" s="175"/>
      <c r="N434" s="184" t="e">
        <f t="shared" si="13"/>
        <v>#DIV/0!</v>
      </c>
      <c r="O434" s="175"/>
      <c r="P434" s="175"/>
      <c r="Q434" s="175"/>
      <c r="R434" s="184"/>
      <c r="S434" s="20"/>
      <c r="T434" s="19"/>
      <c r="U434" s="14"/>
    </row>
    <row r="435" spans="1:21">
      <c r="A435" s="199"/>
      <c r="B435" s="19" t="s">
        <v>13</v>
      </c>
      <c r="C435" s="77">
        <v>40881</v>
      </c>
      <c r="D435" s="76"/>
      <c r="E435" s="73"/>
      <c r="F435" s="73"/>
      <c r="G435" s="73"/>
      <c r="H435" s="73"/>
      <c r="I435" s="181"/>
      <c r="J435" s="28"/>
      <c r="K435" s="26" t="e">
        <f t="shared" si="12"/>
        <v>#DIV/0!</v>
      </c>
      <c r="L435" s="175"/>
      <c r="M435" s="175"/>
      <c r="N435" s="184" t="e">
        <f t="shared" si="13"/>
        <v>#DIV/0!</v>
      </c>
      <c r="O435" s="175"/>
      <c r="P435" s="175"/>
      <c r="Q435" s="175"/>
      <c r="R435" s="184"/>
      <c r="S435" s="20"/>
      <c r="T435" s="19"/>
      <c r="U435" s="14"/>
    </row>
    <row r="436" spans="1:21">
      <c r="A436" s="199" t="s">
        <v>82</v>
      </c>
      <c r="B436" s="37" t="s">
        <v>14</v>
      </c>
      <c r="C436" s="75">
        <v>40882</v>
      </c>
      <c r="D436" s="76"/>
      <c r="E436" s="72"/>
      <c r="F436" s="72"/>
      <c r="G436" s="72"/>
      <c r="H436" s="72"/>
      <c r="I436" s="180"/>
      <c r="J436" s="22"/>
      <c r="K436" s="25" t="e">
        <f t="shared" si="12"/>
        <v>#DIV/0!</v>
      </c>
      <c r="L436" s="174"/>
      <c r="M436" s="174"/>
      <c r="N436" s="185" t="e">
        <f t="shared" si="13"/>
        <v>#DIV/0!</v>
      </c>
      <c r="O436" s="174"/>
      <c r="P436" s="174"/>
      <c r="Q436" s="174"/>
      <c r="R436" s="187"/>
      <c r="S436" s="15"/>
      <c r="T436" s="37"/>
      <c r="U436" s="13"/>
    </row>
    <row r="437" spans="1:21">
      <c r="A437" s="199"/>
      <c r="B437" s="37" t="s">
        <v>15</v>
      </c>
      <c r="C437" s="75">
        <v>40883</v>
      </c>
      <c r="D437" s="76"/>
      <c r="E437" s="72"/>
      <c r="F437" s="72"/>
      <c r="G437" s="72"/>
      <c r="H437" s="72"/>
      <c r="I437" s="180"/>
      <c r="J437" s="22"/>
      <c r="K437" s="25" t="e">
        <f t="shared" si="12"/>
        <v>#DIV/0!</v>
      </c>
      <c r="L437" s="174"/>
      <c r="M437" s="174"/>
      <c r="N437" s="185" t="e">
        <f t="shared" si="13"/>
        <v>#DIV/0!</v>
      </c>
      <c r="O437" s="174"/>
      <c r="P437" s="174"/>
      <c r="Q437" s="174"/>
      <c r="R437" s="187"/>
      <c r="S437" s="15"/>
      <c r="T437" s="37"/>
      <c r="U437" s="13"/>
    </row>
    <row r="438" spans="1:21">
      <c r="A438" s="199"/>
      <c r="B438" s="37" t="s">
        <v>16</v>
      </c>
      <c r="C438" s="75">
        <v>40884</v>
      </c>
      <c r="D438" s="76"/>
      <c r="E438" s="72"/>
      <c r="F438" s="72"/>
      <c r="G438" s="72"/>
      <c r="H438" s="72"/>
      <c r="I438" s="180"/>
      <c r="J438" s="22"/>
      <c r="K438" s="25" t="e">
        <f t="shared" si="12"/>
        <v>#DIV/0!</v>
      </c>
      <c r="L438" s="174"/>
      <c r="M438" s="174"/>
      <c r="N438" s="185" t="e">
        <f t="shared" si="13"/>
        <v>#DIV/0!</v>
      </c>
      <c r="O438" s="174"/>
      <c r="P438" s="174"/>
      <c r="Q438" s="174"/>
      <c r="R438" s="187"/>
      <c r="S438" s="15"/>
      <c r="T438" s="37"/>
      <c r="U438" s="13"/>
    </row>
    <row r="439" spans="1:21">
      <c r="A439" s="199"/>
      <c r="B439" s="37" t="s">
        <v>17</v>
      </c>
      <c r="C439" s="75">
        <v>40885</v>
      </c>
      <c r="D439" s="76"/>
      <c r="E439" s="72"/>
      <c r="F439" s="72"/>
      <c r="G439" s="72"/>
      <c r="H439" s="72"/>
      <c r="I439" s="180"/>
      <c r="J439" s="22"/>
      <c r="K439" s="25" t="e">
        <f t="shared" si="12"/>
        <v>#DIV/0!</v>
      </c>
      <c r="L439" s="174"/>
      <c r="M439" s="174"/>
      <c r="N439" s="185" t="e">
        <f t="shared" si="13"/>
        <v>#DIV/0!</v>
      </c>
      <c r="O439" s="174"/>
      <c r="P439" s="174"/>
      <c r="Q439" s="174"/>
      <c r="R439" s="187"/>
      <c r="S439" s="15"/>
      <c r="T439" s="37"/>
      <c r="U439" s="13"/>
    </row>
    <row r="440" spans="1:21">
      <c r="A440" s="199"/>
      <c r="B440" s="37" t="s">
        <v>11</v>
      </c>
      <c r="C440" s="75">
        <v>40886</v>
      </c>
      <c r="D440" s="76"/>
      <c r="E440" s="72"/>
      <c r="F440" s="72"/>
      <c r="G440" s="72"/>
      <c r="H440" s="72"/>
      <c r="I440" s="180"/>
      <c r="J440" s="22"/>
      <c r="K440" s="25" t="e">
        <f t="shared" si="12"/>
        <v>#DIV/0!</v>
      </c>
      <c r="L440" s="174"/>
      <c r="M440" s="174"/>
      <c r="N440" s="185" t="e">
        <f t="shared" si="13"/>
        <v>#DIV/0!</v>
      </c>
      <c r="O440" s="174"/>
      <c r="P440" s="174"/>
      <c r="Q440" s="174"/>
      <c r="R440" s="187"/>
      <c r="S440" s="15"/>
      <c r="T440" s="37"/>
      <c r="U440" s="13"/>
    </row>
    <row r="441" spans="1:21">
      <c r="A441" s="199"/>
      <c r="B441" s="19" t="s">
        <v>12</v>
      </c>
      <c r="C441" s="77">
        <v>40887</v>
      </c>
      <c r="D441" s="76"/>
      <c r="E441" s="73"/>
      <c r="F441" s="73"/>
      <c r="G441" s="73"/>
      <c r="H441" s="73"/>
      <c r="I441" s="181"/>
      <c r="J441" s="28"/>
      <c r="K441" s="26" t="e">
        <f t="shared" si="12"/>
        <v>#DIV/0!</v>
      </c>
      <c r="L441" s="175"/>
      <c r="M441" s="175"/>
      <c r="N441" s="184" t="e">
        <f t="shared" si="13"/>
        <v>#DIV/0!</v>
      </c>
      <c r="O441" s="175"/>
      <c r="P441" s="175"/>
      <c r="Q441" s="175"/>
      <c r="R441" s="184"/>
      <c r="S441" s="20"/>
      <c r="T441" s="19"/>
      <c r="U441" s="14"/>
    </row>
    <row r="442" spans="1:21">
      <c r="A442" s="199"/>
      <c r="B442" s="19" t="s">
        <v>13</v>
      </c>
      <c r="C442" s="77">
        <v>40888</v>
      </c>
      <c r="D442" s="76"/>
      <c r="E442" s="73"/>
      <c r="F442" s="73"/>
      <c r="G442" s="73"/>
      <c r="H442" s="73"/>
      <c r="I442" s="181"/>
      <c r="J442" s="28"/>
      <c r="K442" s="26" t="e">
        <f t="shared" si="12"/>
        <v>#DIV/0!</v>
      </c>
      <c r="L442" s="175"/>
      <c r="M442" s="175"/>
      <c r="N442" s="184" t="e">
        <f t="shared" si="13"/>
        <v>#DIV/0!</v>
      </c>
      <c r="O442" s="175"/>
      <c r="P442" s="175"/>
      <c r="Q442" s="175"/>
      <c r="R442" s="184"/>
      <c r="S442" s="20"/>
      <c r="T442" s="19"/>
      <c r="U442" s="14"/>
    </row>
    <row r="443" spans="1:21">
      <c r="A443" s="199" t="s">
        <v>83</v>
      </c>
      <c r="B443" s="37" t="s">
        <v>14</v>
      </c>
      <c r="C443" s="75">
        <v>40889</v>
      </c>
      <c r="D443" s="76"/>
      <c r="E443" s="72"/>
      <c r="F443" s="72"/>
      <c r="G443" s="72"/>
      <c r="H443" s="72"/>
      <c r="I443" s="180"/>
      <c r="J443" s="22"/>
      <c r="K443" s="25" t="e">
        <f t="shared" si="12"/>
        <v>#DIV/0!</v>
      </c>
      <c r="L443" s="174"/>
      <c r="M443" s="174"/>
      <c r="N443" s="185" t="e">
        <f t="shared" si="13"/>
        <v>#DIV/0!</v>
      </c>
      <c r="O443" s="174"/>
      <c r="P443" s="174"/>
      <c r="Q443" s="174"/>
      <c r="R443" s="187"/>
      <c r="S443" s="15"/>
      <c r="T443" s="37"/>
      <c r="U443" s="13"/>
    </row>
    <row r="444" spans="1:21">
      <c r="A444" s="199"/>
      <c r="B444" s="37" t="s">
        <v>15</v>
      </c>
      <c r="C444" s="75">
        <v>40890</v>
      </c>
      <c r="D444" s="76"/>
      <c r="E444" s="72"/>
      <c r="F444" s="72"/>
      <c r="G444" s="72"/>
      <c r="H444" s="72"/>
      <c r="I444" s="180"/>
      <c r="J444" s="22"/>
      <c r="K444" s="25" t="e">
        <f t="shared" si="12"/>
        <v>#DIV/0!</v>
      </c>
      <c r="L444" s="174"/>
      <c r="M444" s="174"/>
      <c r="N444" s="185" t="e">
        <f t="shared" si="13"/>
        <v>#DIV/0!</v>
      </c>
      <c r="O444" s="174"/>
      <c r="P444" s="174"/>
      <c r="Q444" s="174"/>
      <c r="R444" s="187"/>
      <c r="S444" s="15"/>
      <c r="T444" s="37"/>
      <c r="U444" s="13"/>
    </row>
    <row r="445" spans="1:21">
      <c r="A445" s="199"/>
      <c r="B445" s="37" t="s">
        <v>16</v>
      </c>
      <c r="C445" s="75">
        <v>40891</v>
      </c>
      <c r="D445" s="76"/>
      <c r="E445" s="72"/>
      <c r="F445" s="72"/>
      <c r="G445" s="72"/>
      <c r="H445" s="72"/>
      <c r="I445" s="180"/>
      <c r="J445" s="22"/>
      <c r="K445" s="25" t="e">
        <f t="shared" si="12"/>
        <v>#DIV/0!</v>
      </c>
      <c r="L445" s="174"/>
      <c r="M445" s="174"/>
      <c r="N445" s="185" t="e">
        <f t="shared" si="13"/>
        <v>#DIV/0!</v>
      </c>
      <c r="O445" s="174"/>
      <c r="P445" s="174"/>
      <c r="Q445" s="174"/>
      <c r="R445" s="187"/>
      <c r="S445" s="15"/>
      <c r="T445" s="37"/>
      <c r="U445" s="13"/>
    </row>
    <row r="446" spans="1:21">
      <c r="A446" s="199"/>
      <c r="B446" s="37" t="s">
        <v>17</v>
      </c>
      <c r="C446" s="75">
        <v>40892</v>
      </c>
      <c r="D446" s="76"/>
      <c r="E446" s="72"/>
      <c r="F446" s="72"/>
      <c r="G446" s="72"/>
      <c r="H446" s="72"/>
      <c r="I446" s="180"/>
      <c r="J446" s="22"/>
      <c r="K446" s="25" t="e">
        <f t="shared" si="12"/>
        <v>#DIV/0!</v>
      </c>
      <c r="L446" s="174"/>
      <c r="M446" s="174"/>
      <c r="N446" s="185" t="e">
        <f t="shared" si="13"/>
        <v>#DIV/0!</v>
      </c>
      <c r="O446" s="174"/>
      <c r="P446" s="174"/>
      <c r="Q446" s="174"/>
      <c r="R446" s="187"/>
      <c r="S446" s="15"/>
      <c r="T446" s="37"/>
      <c r="U446" s="13"/>
    </row>
    <row r="447" spans="1:21">
      <c r="A447" s="199"/>
      <c r="B447" s="37" t="s">
        <v>11</v>
      </c>
      <c r="C447" s="75">
        <v>40893</v>
      </c>
      <c r="D447" s="76"/>
      <c r="E447" s="72"/>
      <c r="F447" s="72"/>
      <c r="G447" s="72"/>
      <c r="H447" s="72"/>
      <c r="I447" s="180"/>
      <c r="J447" s="22"/>
      <c r="K447" s="25" t="e">
        <f t="shared" si="12"/>
        <v>#DIV/0!</v>
      </c>
      <c r="L447" s="174"/>
      <c r="M447" s="174"/>
      <c r="N447" s="185" t="e">
        <f t="shared" si="13"/>
        <v>#DIV/0!</v>
      </c>
      <c r="O447" s="174"/>
      <c r="P447" s="174"/>
      <c r="Q447" s="174"/>
      <c r="R447" s="187"/>
      <c r="S447" s="15"/>
      <c r="T447" s="37"/>
      <c r="U447" s="13"/>
    </row>
    <row r="448" spans="1:21">
      <c r="A448" s="199"/>
      <c r="B448" s="19" t="s">
        <v>12</v>
      </c>
      <c r="C448" s="77">
        <v>40894</v>
      </c>
      <c r="D448" s="76"/>
      <c r="E448" s="73"/>
      <c r="F448" s="73"/>
      <c r="G448" s="73"/>
      <c r="H448" s="73"/>
      <c r="I448" s="181"/>
      <c r="J448" s="28"/>
      <c r="K448" s="26" t="e">
        <f t="shared" si="12"/>
        <v>#DIV/0!</v>
      </c>
      <c r="L448" s="175"/>
      <c r="M448" s="175"/>
      <c r="N448" s="184" t="e">
        <f t="shared" si="13"/>
        <v>#DIV/0!</v>
      </c>
      <c r="O448" s="175"/>
      <c r="P448" s="175"/>
      <c r="Q448" s="175"/>
      <c r="R448" s="184"/>
      <c r="S448" s="20"/>
      <c r="T448" s="19"/>
      <c r="U448" s="14"/>
    </row>
    <row r="449" spans="1:21">
      <c r="A449" s="199"/>
      <c r="B449" s="19" t="s">
        <v>13</v>
      </c>
      <c r="C449" s="77">
        <v>40895</v>
      </c>
      <c r="D449" s="76"/>
      <c r="E449" s="73"/>
      <c r="F449" s="73"/>
      <c r="G449" s="73"/>
      <c r="H449" s="73"/>
      <c r="I449" s="181"/>
      <c r="J449" s="28"/>
      <c r="K449" s="26" t="e">
        <f t="shared" si="12"/>
        <v>#DIV/0!</v>
      </c>
      <c r="L449" s="175"/>
      <c r="M449" s="175"/>
      <c r="N449" s="184" t="e">
        <f t="shared" si="13"/>
        <v>#DIV/0!</v>
      </c>
      <c r="O449" s="175"/>
      <c r="P449" s="175"/>
      <c r="Q449" s="175"/>
      <c r="R449" s="184"/>
      <c r="S449" s="20"/>
      <c r="T449" s="19"/>
      <c r="U449" s="14"/>
    </row>
    <row r="450" spans="1:21">
      <c r="A450" s="199" t="s">
        <v>84</v>
      </c>
      <c r="B450" s="37" t="s">
        <v>14</v>
      </c>
      <c r="C450" s="75">
        <v>40896</v>
      </c>
      <c r="D450" s="76"/>
      <c r="E450" s="72"/>
      <c r="F450" s="72"/>
      <c r="G450" s="72"/>
      <c r="H450" s="72"/>
      <c r="I450" s="180"/>
      <c r="J450" s="22"/>
      <c r="K450" s="25" t="e">
        <f t="shared" si="12"/>
        <v>#DIV/0!</v>
      </c>
      <c r="L450" s="174"/>
      <c r="M450" s="174"/>
      <c r="N450" s="185" t="e">
        <f t="shared" si="13"/>
        <v>#DIV/0!</v>
      </c>
      <c r="O450" s="174"/>
      <c r="P450" s="174"/>
      <c r="Q450" s="174"/>
      <c r="R450" s="187"/>
      <c r="S450" s="15"/>
      <c r="T450" s="37"/>
      <c r="U450" s="13"/>
    </row>
    <row r="451" spans="1:21">
      <c r="A451" s="199"/>
      <c r="B451" s="37" t="s">
        <v>15</v>
      </c>
      <c r="C451" s="75">
        <v>40897</v>
      </c>
      <c r="D451" s="76"/>
      <c r="E451" s="72"/>
      <c r="F451" s="72"/>
      <c r="G451" s="72"/>
      <c r="H451" s="72"/>
      <c r="I451" s="180"/>
      <c r="J451" s="22"/>
      <c r="K451" s="25" t="e">
        <f t="shared" si="12"/>
        <v>#DIV/0!</v>
      </c>
      <c r="L451" s="174"/>
      <c r="M451" s="174"/>
      <c r="N451" s="185" t="e">
        <f t="shared" si="13"/>
        <v>#DIV/0!</v>
      </c>
      <c r="O451" s="174"/>
      <c r="P451" s="174"/>
      <c r="Q451" s="174"/>
      <c r="R451" s="187"/>
      <c r="S451" s="15"/>
      <c r="T451" s="37"/>
      <c r="U451" s="13"/>
    </row>
    <row r="452" spans="1:21">
      <c r="A452" s="199"/>
      <c r="B452" s="37" t="s">
        <v>16</v>
      </c>
      <c r="C452" s="75">
        <v>40898</v>
      </c>
      <c r="D452" s="76"/>
      <c r="E452" s="72"/>
      <c r="F452" s="72"/>
      <c r="G452" s="72"/>
      <c r="H452" s="72"/>
      <c r="I452" s="180"/>
      <c r="J452" s="22"/>
      <c r="K452" s="25" t="e">
        <f t="shared" si="12"/>
        <v>#DIV/0!</v>
      </c>
      <c r="L452" s="174"/>
      <c r="M452" s="174"/>
      <c r="N452" s="185" t="e">
        <f t="shared" si="13"/>
        <v>#DIV/0!</v>
      </c>
      <c r="O452" s="174"/>
      <c r="P452" s="174"/>
      <c r="Q452" s="174"/>
      <c r="R452" s="187"/>
      <c r="S452" s="15"/>
      <c r="T452" s="37"/>
      <c r="U452" s="13"/>
    </row>
    <row r="453" spans="1:21">
      <c r="A453" s="199"/>
      <c r="B453" s="37" t="s">
        <v>17</v>
      </c>
      <c r="C453" s="75">
        <v>40899</v>
      </c>
      <c r="D453" s="76"/>
      <c r="E453" s="72"/>
      <c r="F453" s="72"/>
      <c r="G453" s="72"/>
      <c r="H453" s="72"/>
      <c r="I453" s="180"/>
      <c r="J453" s="22"/>
      <c r="K453" s="25" t="e">
        <f t="shared" si="12"/>
        <v>#DIV/0!</v>
      </c>
      <c r="L453" s="174"/>
      <c r="M453" s="174"/>
      <c r="N453" s="185" t="e">
        <f t="shared" si="13"/>
        <v>#DIV/0!</v>
      </c>
      <c r="O453" s="174"/>
      <c r="P453" s="174"/>
      <c r="Q453" s="174"/>
      <c r="R453" s="187"/>
      <c r="S453" s="15"/>
      <c r="T453" s="37"/>
      <c r="U453" s="13"/>
    </row>
    <row r="454" spans="1:21">
      <c r="A454" s="199"/>
      <c r="B454" s="37" t="s">
        <v>11</v>
      </c>
      <c r="C454" s="75">
        <v>40900</v>
      </c>
      <c r="D454" s="76"/>
      <c r="E454" s="72"/>
      <c r="F454" s="72"/>
      <c r="G454" s="72"/>
      <c r="H454" s="72"/>
      <c r="I454" s="180"/>
      <c r="J454" s="22"/>
      <c r="K454" s="25" t="e">
        <f t="shared" si="12"/>
        <v>#DIV/0!</v>
      </c>
      <c r="L454" s="174"/>
      <c r="M454" s="174"/>
      <c r="N454" s="185" t="e">
        <f t="shared" si="13"/>
        <v>#DIV/0!</v>
      </c>
      <c r="O454" s="174"/>
      <c r="P454" s="174"/>
      <c r="Q454" s="174"/>
      <c r="R454" s="187"/>
      <c r="S454" s="15"/>
      <c r="T454" s="37"/>
      <c r="U454" s="13"/>
    </row>
    <row r="455" spans="1:21">
      <c r="A455" s="199"/>
      <c r="B455" s="19" t="s">
        <v>12</v>
      </c>
      <c r="C455" s="77">
        <v>40901</v>
      </c>
      <c r="D455" s="76"/>
      <c r="E455" s="73"/>
      <c r="F455" s="73"/>
      <c r="G455" s="73"/>
      <c r="H455" s="73"/>
      <c r="I455" s="181"/>
      <c r="J455" s="28"/>
      <c r="K455" s="26" t="e">
        <f t="shared" ref="K455:K463" si="14">I455/J455/24</f>
        <v>#DIV/0!</v>
      </c>
      <c r="L455" s="175"/>
      <c r="M455" s="175"/>
      <c r="N455" s="184" t="e">
        <f t="shared" si="13"/>
        <v>#DIV/0!</v>
      </c>
      <c r="O455" s="175"/>
      <c r="P455" s="175"/>
      <c r="Q455" s="175"/>
      <c r="R455" s="184"/>
      <c r="S455" s="20"/>
      <c r="T455" s="19"/>
      <c r="U455" s="14"/>
    </row>
    <row r="456" spans="1:21">
      <c r="A456" s="199"/>
      <c r="B456" s="19" t="s">
        <v>13</v>
      </c>
      <c r="C456" s="77">
        <v>40902</v>
      </c>
      <c r="D456" s="76"/>
      <c r="E456" s="73"/>
      <c r="F456" s="73"/>
      <c r="G456" s="73"/>
      <c r="H456" s="73"/>
      <c r="I456" s="181"/>
      <c r="J456" s="28"/>
      <c r="K456" s="26" t="e">
        <f t="shared" si="14"/>
        <v>#DIV/0!</v>
      </c>
      <c r="L456" s="175"/>
      <c r="M456" s="175"/>
      <c r="N456" s="184" t="e">
        <f t="shared" ref="N456:N463" si="15">M456/L456</f>
        <v>#DIV/0!</v>
      </c>
      <c r="O456" s="175"/>
      <c r="P456" s="175"/>
      <c r="Q456" s="175"/>
      <c r="R456" s="184"/>
      <c r="S456" s="20"/>
      <c r="T456" s="19"/>
      <c r="U456" s="14"/>
    </row>
    <row r="457" spans="1:21">
      <c r="A457" s="199" t="s">
        <v>85</v>
      </c>
      <c r="B457" s="37" t="s">
        <v>14</v>
      </c>
      <c r="C457" s="75">
        <v>40903</v>
      </c>
      <c r="D457" s="76"/>
      <c r="E457" s="72"/>
      <c r="F457" s="72"/>
      <c r="G457" s="72"/>
      <c r="H457" s="72"/>
      <c r="I457" s="180"/>
      <c r="J457" s="22"/>
      <c r="K457" s="25" t="e">
        <f t="shared" si="14"/>
        <v>#DIV/0!</v>
      </c>
      <c r="L457" s="174"/>
      <c r="M457" s="174"/>
      <c r="N457" s="185" t="e">
        <f t="shared" si="15"/>
        <v>#DIV/0!</v>
      </c>
      <c r="O457" s="174"/>
      <c r="P457" s="174"/>
      <c r="Q457" s="174"/>
      <c r="R457" s="187"/>
      <c r="S457" s="15"/>
      <c r="T457" s="37"/>
      <c r="U457" s="13"/>
    </row>
    <row r="458" spans="1:21">
      <c r="A458" s="199"/>
      <c r="B458" s="37" t="s">
        <v>15</v>
      </c>
      <c r="C458" s="75">
        <v>40904</v>
      </c>
      <c r="D458" s="76"/>
      <c r="E458" s="72"/>
      <c r="F458" s="72"/>
      <c r="G458" s="72"/>
      <c r="H458" s="72"/>
      <c r="I458" s="180"/>
      <c r="J458" s="22"/>
      <c r="K458" s="25" t="e">
        <f t="shared" si="14"/>
        <v>#DIV/0!</v>
      </c>
      <c r="L458" s="174"/>
      <c r="M458" s="174"/>
      <c r="N458" s="185" t="e">
        <f t="shared" si="15"/>
        <v>#DIV/0!</v>
      </c>
      <c r="O458" s="174"/>
      <c r="P458" s="174"/>
      <c r="Q458" s="174"/>
      <c r="R458" s="187"/>
      <c r="S458" s="15"/>
      <c r="T458" s="37"/>
      <c r="U458" s="13"/>
    </row>
    <row r="459" spans="1:21">
      <c r="A459" s="199"/>
      <c r="B459" s="37" t="s">
        <v>16</v>
      </c>
      <c r="C459" s="75">
        <v>40905</v>
      </c>
      <c r="D459" s="76"/>
      <c r="E459" s="72"/>
      <c r="F459" s="72"/>
      <c r="G459" s="72"/>
      <c r="H459" s="72"/>
      <c r="I459" s="180"/>
      <c r="J459" s="22"/>
      <c r="K459" s="25" t="e">
        <f t="shared" si="14"/>
        <v>#DIV/0!</v>
      </c>
      <c r="L459" s="174"/>
      <c r="M459" s="174"/>
      <c r="N459" s="185" t="e">
        <f t="shared" si="15"/>
        <v>#DIV/0!</v>
      </c>
      <c r="O459" s="174"/>
      <c r="P459" s="174"/>
      <c r="Q459" s="174"/>
      <c r="R459" s="187"/>
      <c r="S459" s="15"/>
      <c r="T459" s="37"/>
      <c r="U459" s="13"/>
    </row>
    <row r="460" spans="1:21">
      <c r="A460" s="199"/>
      <c r="B460" s="37" t="s">
        <v>17</v>
      </c>
      <c r="C460" s="75">
        <v>40906</v>
      </c>
      <c r="D460" s="76"/>
      <c r="E460" s="72"/>
      <c r="F460" s="72"/>
      <c r="G460" s="72"/>
      <c r="H460" s="72"/>
      <c r="I460" s="180"/>
      <c r="J460" s="22"/>
      <c r="K460" s="25" t="e">
        <f t="shared" si="14"/>
        <v>#DIV/0!</v>
      </c>
      <c r="L460" s="174"/>
      <c r="M460" s="174"/>
      <c r="N460" s="185" t="e">
        <f t="shared" si="15"/>
        <v>#DIV/0!</v>
      </c>
      <c r="O460" s="174"/>
      <c r="P460" s="174"/>
      <c r="Q460" s="174"/>
      <c r="R460" s="187"/>
      <c r="S460" s="15"/>
      <c r="T460" s="37"/>
      <c r="U460" s="13"/>
    </row>
    <row r="461" spans="1:21">
      <c r="A461" s="199"/>
      <c r="B461" s="37" t="s">
        <v>11</v>
      </c>
      <c r="C461" s="75">
        <v>40907</v>
      </c>
      <c r="D461" s="76"/>
      <c r="E461" s="72"/>
      <c r="F461" s="72"/>
      <c r="G461" s="72"/>
      <c r="H461" s="72"/>
      <c r="I461" s="180"/>
      <c r="J461" s="22"/>
      <c r="K461" s="25" t="e">
        <f t="shared" si="14"/>
        <v>#DIV/0!</v>
      </c>
      <c r="L461" s="174"/>
      <c r="M461" s="174"/>
      <c r="N461" s="185" t="e">
        <f t="shared" si="15"/>
        <v>#DIV/0!</v>
      </c>
      <c r="O461" s="174"/>
      <c r="P461" s="174"/>
      <c r="Q461" s="174"/>
      <c r="R461" s="187"/>
      <c r="S461" s="15"/>
      <c r="T461" s="37"/>
      <c r="U461" s="13"/>
    </row>
    <row r="462" spans="1:21">
      <c r="A462" s="199"/>
      <c r="B462" s="19" t="s">
        <v>12</v>
      </c>
      <c r="C462" s="77">
        <v>40908</v>
      </c>
      <c r="D462" s="76"/>
      <c r="E462" s="73"/>
      <c r="F462" s="73"/>
      <c r="G462" s="73"/>
      <c r="H462" s="73"/>
      <c r="I462" s="181"/>
      <c r="J462" s="28"/>
      <c r="K462" s="26" t="e">
        <f t="shared" si="14"/>
        <v>#DIV/0!</v>
      </c>
      <c r="L462" s="175"/>
      <c r="M462" s="175"/>
      <c r="N462" s="184" t="e">
        <f t="shared" si="15"/>
        <v>#DIV/0!</v>
      </c>
      <c r="O462" s="175"/>
      <c r="P462" s="175"/>
      <c r="Q462" s="175"/>
      <c r="R462" s="184"/>
      <c r="S462" s="20"/>
      <c r="T462" s="19"/>
      <c r="U462" s="14"/>
    </row>
    <row r="463" spans="1:21">
      <c r="A463" s="199"/>
      <c r="B463" s="19" t="s">
        <v>13</v>
      </c>
      <c r="C463" s="77">
        <v>40909</v>
      </c>
      <c r="D463" s="76"/>
      <c r="E463" s="73"/>
      <c r="F463" s="73"/>
      <c r="G463" s="73"/>
      <c r="H463" s="73"/>
      <c r="I463" s="181"/>
      <c r="J463" s="28"/>
      <c r="K463" s="26" t="e">
        <f t="shared" si="14"/>
        <v>#DIV/0!</v>
      </c>
      <c r="L463" s="175"/>
      <c r="M463" s="175"/>
      <c r="N463" s="184" t="e">
        <f t="shared" si="15"/>
        <v>#DIV/0!</v>
      </c>
      <c r="O463" s="175"/>
      <c r="P463" s="175"/>
      <c r="Q463" s="175"/>
      <c r="R463" s="184"/>
      <c r="S463" s="20"/>
      <c r="T463" s="19"/>
      <c r="U463" s="14"/>
    </row>
    <row r="464" spans="1:21">
      <c r="B464" s="3"/>
      <c r="C464" s="4"/>
      <c r="D464" s="2"/>
    </row>
  </sheetData>
  <mergeCells count="68">
    <mergeCell ref="A1:V1"/>
    <mergeCell ref="A72:A78"/>
    <mergeCell ref="B5:C5"/>
    <mergeCell ref="A6:A8"/>
    <mergeCell ref="A9:A15"/>
    <mergeCell ref="A16:A22"/>
    <mergeCell ref="A23:A29"/>
    <mergeCell ref="A30:A36"/>
    <mergeCell ref="A37:A43"/>
    <mergeCell ref="A44:A50"/>
    <mergeCell ref="A51:A57"/>
    <mergeCell ref="A58:A64"/>
    <mergeCell ref="A65:A71"/>
    <mergeCell ref="A156:A162"/>
    <mergeCell ref="A79:A85"/>
    <mergeCell ref="A86:A92"/>
    <mergeCell ref="A93:A99"/>
    <mergeCell ref="A100:A106"/>
    <mergeCell ref="A107:A113"/>
    <mergeCell ref="A114:A120"/>
    <mergeCell ref="A121:A127"/>
    <mergeCell ref="A128:A134"/>
    <mergeCell ref="A135:A141"/>
    <mergeCell ref="A142:A148"/>
    <mergeCell ref="A149:A155"/>
    <mergeCell ref="A240:A246"/>
    <mergeCell ref="A163:A169"/>
    <mergeCell ref="A170:A176"/>
    <mergeCell ref="A177:A183"/>
    <mergeCell ref="A184:A190"/>
    <mergeCell ref="A191:A197"/>
    <mergeCell ref="A198:A204"/>
    <mergeCell ref="A205:A211"/>
    <mergeCell ref="A212:A218"/>
    <mergeCell ref="A219:A225"/>
    <mergeCell ref="A226:A232"/>
    <mergeCell ref="A233:A239"/>
    <mergeCell ref="A324:A330"/>
    <mergeCell ref="A303:A309"/>
    <mergeCell ref="A310:A316"/>
    <mergeCell ref="A247:A253"/>
    <mergeCell ref="A254:A260"/>
    <mergeCell ref="A261:A267"/>
    <mergeCell ref="A268:A274"/>
    <mergeCell ref="A275:A281"/>
    <mergeCell ref="A317:A323"/>
    <mergeCell ref="A282:A288"/>
    <mergeCell ref="A289:A295"/>
    <mergeCell ref="A296:A302"/>
    <mergeCell ref="A457:A463"/>
    <mergeCell ref="A415:A421"/>
    <mergeCell ref="A422:A428"/>
    <mergeCell ref="A429:A435"/>
    <mergeCell ref="A436:A442"/>
    <mergeCell ref="A443:A449"/>
    <mergeCell ref="A450:A456"/>
    <mergeCell ref="A408:A414"/>
    <mergeCell ref="A331:A337"/>
    <mergeCell ref="A338:A344"/>
    <mergeCell ref="A345:A351"/>
    <mergeCell ref="A352:A358"/>
    <mergeCell ref="A359:A365"/>
    <mergeCell ref="A366:A372"/>
    <mergeCell ref="A373:A379"/>
    <mergeCell ref="A380:A386"/>
    <mergeCell ref="A387:A393"/>
    <mergeCell ref="A394:A400"/>
    <mergeCell ref="A401:A407"/>
  </mergeCells>
  <dataValidations count="3">
    <dataValidation type="list" allowBlank="1" showInputMessage="1" showErrorMessage="1" sqref="E6:E463">
      <formula1>Fietsvormen</formula1>
    </dataValidation>
    <dataValidation type="list" allowBlank="1" showInputMessage="1" showErrorMessage="1" sqref="G6:G463">
      <formula1>Fietsparcoursen</formula1>
    </dataValidation>
    <dataValidation type="list" allowBlank="1" showInputMessage="1" showErrorMessage="1" sqref="H6:H463">
      <formula1>Fietsen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464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K6" sqref="K6:M39"/>
    </sheetView>
  </sheetViews>
  <sheetFormatPr defaultRowHeight="15"/>
  <cols>
    <col min="2" max="3" width="10.7109375" style="1" bestFit="1" customWidth="1"/>
    <col min="4" max="4" width="2.28515625" customWidth="1"/>
    <col min="5" max="5" width="20.5703125" customWidth="1"/>
    <col min="6" max="6" width="31.5703125" customWidth="1"/>
    <col min="11" max="11" width="11.140625" customWidth="1"/>
    <col min="13" max="13" width="81.85546875" customWidth="1"/>
  </cols>
  <sheetData>
    <row r="1" spans="1:13" ht="27" thickBot="1">
      <c r="A1" s="196" t="s">
        <v>167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8"/>
    </row>
    <row r="5" spans="1:13" s="5" customFormat="1">
      <c r="A5" s="6" t="s">
        <v>0</v>
      </c>
      <c r="B5" s="200" t="s">
        <v>1</v>
      </c>
      <c r="C5" s="200"/>
      <c r="E5" s="6" t="s">
        <v>18</v>
      </c>
      <c r="F5" s="6" t="s">
        <v>19</v>
      </c>
      <c r="G5" s="6" t="s">
        <v>86</v>
      </c>
      <c r="H5" s="6" t="s">
        <v>6</v>
      </c>
      <c r="I5" s="6" t="s">
        <v>7</v>
      </c>
      <c r="J5" s="6" t="s">
        <v>88</v>
      </c>
      <c r="K5" s="6" t="s">
        <v>2</v>
      </c>
      <c r="L5" s="6" t="s">
        <v>20</v>
      </c>
      <c r="M5" s="6" t="s">
        <v>10</v>
      </c>
    </row>
    <row r="6" spans="1:13">
      <c r="A6" s="199"/>
      <c r="B6" s="37" t="s">
        <v>11</v>
      </c>
      <c r="C6" s="75">
        <v>40452</v>
      </c>
      <c r="D6" s="76"/>
      <c r="E6" s="72"/>
      <c r="F6" s="186"/>
      <c r="G6" s="72"/>
      <c r="H6" s="180"/>
      <c r="I6" s="22"/>
      <c r="J6" s="27" t="e">
        <f>I6/H6</f>
        <v>#DIV/0!</v>
      </c>
      <c r="K6" s="174"/>
      <c r="L6" s="37"/>
      <c r="M6" s="13"/>
    </row>
    <row r="7" spans="1:13">
      <c r="A7" s="199"/>
      <c r="B7" s="19" t="s">
        <v>12</v>
      </c>
      <c r="C7" s="77">
        <v>40453</v>
      </c>
      <c r="D7" s="76"/>
      <c r="E7" s="73"/>
      <c r="F7" s="190"/>
      <c r="G7" s="73"/>
      <c r="H7" s="181"/>
      <c r="I7" s="28"/>
      <c r="J7" s="29" t="e">
        <f t="shared" ref="J7:J70" si="0">I7/H7</f>
        <v>#DIV/0!</v>
      </c>
      <c r="K7" s="175"/>
      <c r="L7" s="19"/>
      <c r="M7" s="14"/>
    </row>
    <row r="8" spans="1:13">
      <c r="A8" s="199"/>
      <c r="B8" s="19" t="s">
        <v>13</v>
      </c>
      <c r="C8" s="77">
        <v>40454</v>
      </c>
      <c r="D8" s="76"/>
      <c r="E8" s="73"/>
      <c r="F8" s="190"/>
      <c r="G8" s="73"/>
      <c r="H8" s="181"/>
      <c r="I8" s="28"/>
      <c r="J8" s="29" t="e">
        <f t="shared" si="0"/>
        <v>#DIV/0!</v>
      </c>
      <c r="K8" s="175"/>
      <c r="L8" s="19"/>
      <c r="M8" s="14"/>
    </row>
    <row r="9" spans="1:13">
      <c r="A9" s="199" t="s">
        <v>21</v>
      </c>
      <c r="B9" s="37" t="s">
        <v>14</v>
      </c>
      <c r="C9" s="75">
        <v>40455</v>
      </c>
      <c r="D9" s="76"/>
      <c r="E9" s="72"/>
      <c r="F9" s="186"/>
      <c r="G9" s="72"/>
      <c r="H9" s="180"/>
      <c r="I9" s="22"/>
      <c r="J9" s="27" t="e">
        <f t="shared" si="0"/>
        <v>#DIV/0!</v>
      </c>
      <c r="K9" s="174"/>
      <c r="L9" s="37"/>
      <c r="M9" s="13"/>
    </row>
    <row r="10" spans="1:13">
      <c r="A10" s="199"/>
      <c r="B10" s="37" t="s">
        <v>15</v>
      </c>
      <c r="C10" s="75">
        <v>40456</v>
      </c>
      <c r="D10" s="76"/>
      <c r="E10" s="72"/>
      <c r="F10" s="186"/>
      <c r="G10" s="72"/>
      <c r="H10" s="180"/>
      <c r="I10" s="22"/>
      <c r="J10" s="27" t="e">
        <f t="shared" si="0"/>
        <v>#DIV/0!</v>
      </c>
      <c r="K10" s="174"/>
      <c r="L10" s="37"/>
      <c r="M10" s="13"/>
    </row>
    <row r="11" spans="1:13">
      <c r="A11" s="199"/>
      <c r="B11" s="37" t="s">
        <v>16</v>
      </c>
      <c r="C11" s="75">
        <v>40457</v>
      </c>
      <c r="D11" s="76"/>
      <c r="E11" s="72"/>
      <c r="F11" s="186"/>
      <c r="G11" s="72"/>
      <c r="H11" s="180"/>
      <c r="I11" s="22"/>
      <c r="J11" s="27" t="e">
        <f t="shared" si="0"/>
        <v>#DIV/0!</v>
      </c>
      <c r="K11" s="174"/>
      <c r="L11" s="37"/>
      <c r="M11" s="13"/>
    </row>
    <row r="12" spans="1:13" ht="31.5" customHeight="1">
      <c r="A12" s="199"/>
      <c r="B12" s="37" t="s">
        <v>17</v>
      </c>
      <c r="C12" s="75">
        <v>40458</v>
      </c>
      <c r="D12" s="76"/>
      <c r="E12" s="72"/>
      <c r="F12" s="186"/>
      <c r="G12" s="72"/>
      <c r="H12" s="180"/>
      <c r="I12" s="22"/>
      <c r="J12" s="27" t="e">
        <f t="shared" si="0"/>
        <v>#DIV/0!</v>
      </c>
      <c r="K12" s="174"/>
      <c r="L12" s="37"/>
      <c r="M12" s="13"/>
    </row>
    <row r="13" spans="1:13">
      <c r="A13" s="199"/>
      <c r="B13" s="37" t="s">
        <v>11</v>
      </c>
      <c r="C13" s="75">
        <v>40459</v>
      </c>
      <c r="D13" s="76"/>
      <c r="E13" s="72"/>
      <c r="F13" s="186"/>
      <c r="G13" s="72"/>
      <c r="H13" s="180"/>
      <c r="I13" s="22"/>
      <c r="J13" s="27" t="e">
        <f t="shared" si="0"/>
        <v>#DIV/0!</v>
      </c>
      <c r="K13" s="174"/>
      <c r="L13" s="37"/>
      <c r="M13" s="13"/>
    </row>
    <row r="14" spans="1:13">
      <c r="A14" s="199"/>
      <c r="B14" s="19" t="s">
        <v>12</v>
      </c>
      <c r="C14" s="77">
        <v>40460</v>
      </c>
      <c r="D14" s="76"/>
      <c r="E14" s="73"/>
      <c r="F14" s="190"/>
      <c r="G14" s="73"/>
      <c r="H14" s="181"/>
      <c r="I14" s="28"/>
      <c r="J14" s="29" t="e">
        <f t="shared" si="0"/>
        <v>#DIV/0!</v>
      </c>
      <c r="K14" s="175"/>
      <c r="L14" s="19"/>
      <c r="M14" s="14"/>
    </row>
    <row r="15" spans="1:13">
      <c r="A15" s="199"/>
      <c r="B15" s="19" t="s">
        <v>13</v>
      </c>
      <c r="C15" s="77">
        <v>40461</v>
      </c>
      <c r="D15" s="76"/>
      <c r="E15" s="73"/>
      <c r="F15" s="190"/>
      <c r="G15" s="73"/>
      <c r="H15" s="181"/>
      <c r="I15" s="28"/>
      <c r="J15" s="29" t="e">
        <f t="shared" si="0"/>
        <v>#DIV/0!</v>
      </c>
      <c r="K15" s="175"/>
      <c r="L15" s="19"/>
      <c r="M15" s="14"/>
    </row>
    <row r="16" spans="1:13">
      <c r="A16" s="199" t="s">
        <v>22</v>
      </c>
      <c r="B16" s="37" t="s">
        <v>14</v>
      </c>
      <c r="C16" s="75">
        <v>40462</v>
      </c>
      <c r="D16" s="76"/>
      <c r="E16" s="72"/>
      <c r="F16" s="186"/>
      <c r="G16" s="72"/>
      <c r="H16" s="180"/>
      <c r="I16" s="22"/>
      <c r="J16" s="27" t="e">
        <f t="shared" si="0"/>
        <v>#DIV/0!</v>
      </c>
      <c r="K16" s="174"/>
      <c r="L16" s="37"/>
      <c r="M16" s="13"/>
    </row>
    <row r="17" spans="1:13">
      <c r="A17" s="199"/>
      <c r="B17" s="37" t="s">
        <v>15</v>
      </c>
      <c r="C17" s="75">
        <v>40463</v>
      </c>
      <c r="D17" s="76"/>
      <c r="E17" s="72"/>
      <c r="F17" s="186"/>
      <c r="G17" s="72"/>
      <c r="H17" s="180"/>
      <c r="I17" s="22"/>
      <c r="J17" s="27" t="e">
        <f t="shared" si="0"/>
        <v>#DIV/0!</v>
      </c>
      <c r="K17" s="174"/>
      <c r="L17" s="37"/>
      <c r="M17" s="13"/>
    </row>
    <row r="18" spans="1:13">
      <c r="A18" s="199"/>
      <c r="B18" s="37" t="s">
        <v>16</v>
      </c>
      <c r="C18" s="75">
        <v>40464</v>
      </c>
      <c r="D18" s="76"/>
      <c r="E18" s="72"/>
      <c r="F18" s="186"/>
      <c r="G18" s="72"/>
      <c r="H18" s="180"/>
      <c r="I18" s="22"/>
      <c r="J18" s="27" t="e">
        <f t="shared" si="0"/>
        <v>#DIV/0!</v>
      </c>
      <c r="K18" s="174"/>
      <c r="L18" s="37"/>
      <c r="M18" s="13"/>
    </row>
    <row r="19" spans="1:13">
      <c r="A19" s="199"/>
      <c r="B19" s="37" t="s">
        <v>17</v>
      </c>
      <c r="C19" s="75">
        <v>40465</v>
      </c>
      <c r="D19" s="76"/>
      <c r="E19" s="72"/>
      <c r="F19" s="186"/>
      <c r="G19" s="72"/>
      <c r="H19" s="180"/>
      <c r="I19" s="22"/>
      <c r="J19" s="27" t="e">
        <f t="shared" si="0"/>
        <v>#DIV/0!</v>
      </c>
      <c r="K19" s="174"/>
      <c r="L19" s="37"/>
      <c r="M19" s="13"/>
    </row>
    <row r="20" spans="1:13">
      <c r="A20" s="199"/>
      <c r="B20" s="37" t="s">
        <v>11</v>
      </c>
      <c r="C20" s="75">
        <v>40466</v>
      </c>
      <c r="D20" s="76"/>
      <c r="E20" s="72"/>
      <c r="F20" s="186"/>
      <c r="G20" s="72"/>
      <c r="H20" s="180"/>
      <c r="I20" s="22"/>
      <c r="J20" s="27" t="e">
        <f t="shared" si="0"/>
        <v>#DIV/0!</v>
      </c>
      <c r="K20" s="174"/>
      <c r="L20" s="37"/>
      <c r="M20" s="13"/>
    </row>
    <row r="21" spans="1:13">
      <c r="A21" s="199"/>
      <c r="B21" s="19" t="s">
        <v>12</v>
      </c>
      <c r="C21" s="77">
        <v>40467</v>
      </c>
      <c r="D21" s="76"/>
      <c r="E21" s="73"/>
      <c r="F21" s="190"/>
      <c r="G21" s="73"/>
      <c r="H21" s="181"/>
      <c r="I21" s="28"/>
      <c r="J21" s="29" t="e">
        <f t="shared" si="0"/>
        <v>#DIV/0!</v>
      </c>
      <c r="K21" s="175"/>
      <c r="L21" s="19"/>
      <c r="M21" s="14"/>
    </row>
    <row r="22" spans="1:13">
      <c r="A22" s="199"/>
      <c r="B22" s="19" t="s">
        <v>13</v>
      </c>
      <c r="C22" s="77">
        <v>40468</v>
      </c>
      <c r="D22" s="76"/>
      <c r="E22" s="73"/>
      <c r="F22" s="190"/>
      <c r="G22" s="73"/>
      <c r="H22" s="181"/>
      <c r="I22" s="28"/>
      <c r="J22" s="29" t="e">
        <f t="shared" si="0"/>
        <v>#DIV/0!</v>
      </c>
      <c r="K22" s="175"/>
      <c r="L22" s="19"/>
      <c r="M22" s="14"/>
    </row>
    <row r="23" spans="1:13">
      <c r="A23" s="199" t="s">
        <v>23</v>
      </c>
      <c r="B23" s="37" t="s">
        <v>14</v>
      </c>
      <c r="C23" s="75">
        <v>40469</v>
      </c>
      <c r="D23" s="76"/>
      <c r="E23" s="72"/>
      <c r="F23" s="186"/>
      <c r="G23" s="72"/>
      <c r="H23" s="180"/>
      <c r="I23" s="22"/>
      <c r="J23" s="27" t="e">
        <f t="shared" si="0"/>
        <v>#DIV/0!</v>
      </c>
      <c r="K23" s="174"/>
      <c r="L23" s="37"/>
      <c r="M23" s="13"/>
    </row>
    <row r="24" spans="1:13">
      <c r="A24" s="199"/>
      <c r="B24" s="37" t="s">
        <v>15</v>
      </c>
      <c r="C24" s="75">
        <v>40470</v>
      </c>
      <c r="D24" s="76"/>
      <c r="E24" s="72"/>
      <c r="F24" s="186"/>
      <c r="G24" s="72"/>
      <c r="H24" s="180"/>
      <c r="I24" s="22"/>
      <c r="J24" s="27" t="e">
        <f t="shared" si="0"/>
        <v>#DIV/0!</v>
      </c>
      <c r="K24" s="174"/>
      <c r="L24" s="37"/>
      <c r="M24" s="13"/>
    </row>
    <row r="25" spans="1:13">
      <c r="A25" s="199"/>
      <c r="B25" s="37" t="s">
        <v>16</v>
      </c>
      <c r="C25" s="75">
        <v>40471</v>
      </c>
      <c r="D25" s="76"/>
      <c r="E25" s="72"/>
      <c r="F25" s="186"/>
      <c r="G25" s="72"/>
      <c r="H25" s="180"/>
      <c r="I25" s="22"/>
      <c r="J25" s="27" t="e">
        <f t="shared" si="0"/>
        <v>#DIV/0!</v>
      </c>
      <c r="K25" s="174"/>
      <c r="L25" s="37"/>
      <c r="M25" s="13"/>
    </row>
    <row r="26" spans="1:13">
      <c r="A26" s="199"/>
      <c r="B26" s="37" t="s">
        <v>17</v>
      </c>
      <c r="C26" s="75">
        <v>40472</v>
      </c>
      <c r="D26" s="76"/>
      <c r="E26" s="72"/>
      <c r="F26" s="186"/>
      <c r="G26" s="72"/>
      <c r="H26" s="180"/>
      <c r="I26" s="22"/>
      <c r="J26" s="27" t="e">
        <f t="shared" si="0"/>
        <v>#DIV/0!</v>
      </c>
      <c r="K26" s="174"/>
      <c r="L26" s="37"/>
      <c r="M26" s="13"/>
    </row>
    <row r="27" spans="1:13">
      <c r="A27" s="199"/>
      <c r="B27" s="37" t="s">
        <v>11</v>
      </c>
      <c r="C27" s="75">
        <v>40473</v>
      </c>
      <c r="D27" s="76"/>
      <c r="E27" s="72"/>
      <c r="F27" s="186"/>
      <c r="G27" s="72"/>
      <c r="H27" s="180"/>
      <c r="I27" s="22"/>
      <c r="J27" s="27" t="e">
        <f t="shared" si="0"/>
        <v>#DIV/0!</v>
      </c>
      <c r="K27" s="174"/>
      <c r="L27" s="37"/>
      <c r="M27" s="188"/>
    </row>
    <row r="28" spans="1:13">
      <c r="A28" s="199"/>
      <c r="B28" s="19" t="s">
        <v>12</v>
      </c>
      <c r="C28" s="77">
        <v>40474</v>
      </c>
      <c r="D28" s="76"/>
      <c r="E28" s="73"/>
      <c r="F28" s="190"/>
      <c r="G28" s="73"/>
      <c r="H28" s="181"/>
      <c r="I28" s="28"/>
      <c r="J28" s="29" t="e">
        <f t="shared" si="0"/>
        <v>#DIV/0!</v>
      </c>
      <c r="K28" s="175"/>
      <c r="L28" s="19"/>
      <c r="M28" s="14"/>
    </row>
    <row r="29" spans="1:13">
      <c r="A29" s="199"/>
      <c r="B29" s="19" t="s">
        <v>13</v>
      </c>
      <c r="C29" s="77">
        <v>40475</v>
      </c>
      <c r="D29" s="76"/>
      <c r="E29" s="73"/>
      <c r="F29" s="190"/>
      <c r="G29" s="73"/>
      <c r="H29" s="181"/>
      <c r="I29" s="28"/>
      <c r="J29" s="29" t="e">
        <f t="shared" si="0"/>
        <v>#DIV/0!</v>
      </c>
      <c r="K29" s="175"/>
      <c r="L29" s="19"/>
      <c r="M29" s="14"/>
    </row>
    <row r="30" spans="1:13">
      <c r="A30" s="199" t="s">
        <v>24</v>
      </c>
      <c r="B30" s="37" t="s">
        <v>14</v>
      </c>
      <c r="C30" s="75">
        <v>40476</v>
      </c>
      <c r="D30" s="76"/>
      <c r="E30" s="72"/>
      <c r="F30" s="186"/>
      <c r="G30" s="72"/>
      <c r="H30" s="180"/>
      <c r="I30" s="22"/>
      <c r="J30" s="27" t="e">
        <f t="shared" si="0"/>
        <v>#DIV/0!</v>
      </c>
      <c r="K30" s="174"/>
      <c r="L30" s="37"/>
      <c r="M30" s="13"/>
    </row>
    <row r="31" spans="1:13">
      <c r="A31" s="199"/>
      <c r="B31" s="37" t="s">
        <v>15</v>
      </c>
      <c r="C31" s="75">
        <v>40477</v>
      </c>
      <c r="D31" s="76"/>
      <c r="E31" s="72"/>
      <c r="F31" s="186"/>
      <c r="G31" s="72"/>
      <c r="H31" s="180"/>
      <c r="I31" s="22"/>
      <c r="J31" s="27" t="e">
        <f t="shared" si="0"/>
        <v>#DIV/0!</v>
      </c>
      <c r="K31" s="174"/>
      <c r="L31" s="37"/>
      <c r="M31" s="13"/>
    </row>
    <row r="32" spans="1:13">
      <c r="A32" s="199"/>
      <c r="B32" s="37" t="s">
        <v>16</v>
      </c>
      <c r="C32" s="75">
        <v>40478</v>
      </c>
      <c r="D32" s="76"/>
      <c r="E32" s="72"/>
      <c r="F32" s="186"/>
      <c r="G32" s="72"/>
      <c r="H32" s="180"/>
      <c r="I32" s="22"/>
      <c r="J32" s="27" t="e">
        <f t="shared" si="0"/>
        <v>#DIV/0!</v>
      </c>
      <c r="K32" s="174"/>
      <c r="L32" s="37"/>
      <c r="M32" s="13"/>
    </row>
    <row r="33" spans="1:13">
      <c r="A33" s="199"/>
      <c r="B33" s="37" t="s">
        <v>17</v>
      </c>
      <c r="C33" s="75">
        <v>40479</v>
      </c>
      <c r="D33" s="76"/>
      <c r="E33" s="72"/>
      <c r="F33" s="186"/>
      <c r="G33" s="72"/>
      <c r="H33" s="180"/>
      <c r="I33" s="22"/>
      <c r="J33" s="27" t="e">
        <f t="shared" si="0"/>
        <v>#DIV/0!</v>
      </c>
      <c r="K33" s="174"/>
      <c r="L33" s="37"/>
      <c r="M33" s="13"/>
    </row>
    <row r="34" spans="1:13">
      <c r="A34" s="199"/>
      <c r="B34" s="37" t="s">
        <v>11</v>
      </c>
      <c r="C34" s="75">
        <v>40480</v>
      </c>
      <c r="D34" s="76"/>
      <c r="E34" s="72"/>
      <c r="F34" s="186"/>
      <c r="G34" s="72"/>
      <c r="H34" s="180"/>
      <c r="I34" s="22"/>
      <c r="J34" s="27" t="e">
        <f t="shared" si="0"/>
        <v>#DIV/0!</v>
      </c>
      <c r="K34" s="174"/>
      <c r="L34" s="37"/>
      <c r="M34" s="13"/>
    </row>
    <row r="35" spans="1:13">
      <c r="A35" s="199"/>
      <c r="B35" s="19" t="s">
        <v>12</v>
      </c>
      <c r="C35" s="77">
        <v>40481</v>
      </c>
      <c r="D35" s="76"/>
      <c r="E35" s="73"/>
      <c r="F35" s="190"/>
      <c r="G35" s="73"/>
      <c r="H35" s="181"/>
      <c r="I35" s="28"/>
      <c r="J35" s="29" t="e">
        <f t="shared" si="0"/>
        <v>#DIV/0!</v>
      </c>
      <c r="K35" s="175"/>
      <c r="L35" s="19"/>
      <c r="M35" s="14"/>
    </row>
    <row r="36" spans="1:13">
      <c r="A36" s="199"/>
      <c r="B36" s="19" t="s">
        <v>13</v>
      </c>
      <c r="C36" s="77">
        <v>40482</v>
      </c>
      <c r="D36" s="76"/>
      <c r="E36" s="73"/>
      <c r="F36" s="190"/>
      <c r="G36" s="73"/>
      <c r="H36" s="181"/>
      <c r="I36" s="28"/>
      <c r="J36" s="29" t="e">
        <f t="shared" si="0"/>
        <v>#DIV/0!</v>
      </c>
      <c r="K36" s="175"/>
      <c r="L36" s="19"/>
      <c r="M36" s="14"/>
    </row>
    <row r="37" spans="1:13">
      <c r="A37" s="199" t="s">
        <v>25</v>
      </c>
      <c r="B37" s="37" t="s">
        <v>14</v>
      </c>
      <c r="C37" s="75">
        <v>40483</v>
      </c>
      <c r="D37" s="76"/>
      <c r="E37" s="72"/>
      <c r="F37" s="186"/>
      <c r="G37" s="72"/>
      <c r="H37" s="180"/>
      <c r="I37" s="22"/>
      <c r="J37" s="27" t="e">
        <f t="shared" si="0"/>
        <v>#DIV/0!</v>
      </c>
      <c r="K37" s="174"/>
      <c r="L37" s="37"/>
      <c r="M37" s="13"/>
    </row>
    <row r="38" spans="1:13">
      <c r="A38" s="199"/>
      <c r="B38" s="37" t="s">
        <v>15</v>
      </c>
      <c r="C38" s="75">
        <v>40484</v>
      </c>
      <c r="D38" s="76"/>
      <c r="E38" s="72"/>
      <c r="F38" s="186"/>
      <c r="G38" s="72"/>
      <c r="H38" s="180"/>
      <c r="I38" s="22"/>
      <c r="J38" s="27" t="e">
        <f t="shared" si="0"/>
        <v>#DIV/0!</v>
      </c>
      <c r="K38" s="174"/>
      <c r="L38" s="37"/>
      <c r="M38" s="13"/>
    </row>
    <row r="39" spans="1:13">
      <c r="A39" s="199"/>
      <c r="B39" s="37" t="s">
        <v>16</v>
      </c>
      <c r="C39" s="75">
        <v>40485</v>
      </c>
      <c r="D39" s="76"/>
      <c r="E39" s="72"/>
      <c r="F39" s="186"/>
      <c r="G39" s="72"/>
      <c r="H39" s="180"/>
      <c r="I39" s="22"/>
      <c r="J39" s="27" t="e">
        <f t="shared" si="0"/>
        <v>#DIV/0!</v>
      </c>
      <c r="K39" s="174"/>
      <c r="L39" s="37"/>
      <c r="M39" s="13"/>
    </row>
    <row r="40" spans="1:13">
      <c r="A40" s="199"/>
      <c r="B40" s="37" t="s">
        <v>17</v>
      </c>
      <c r="C40" s="75">
        <v>40486</v>
      </c>
      <c r="D40" s="76"/>
      <c r="E40" s="72"/>
      <c r="F40" s="186"/>
      <c r="G40" s="72"/>
      <c r="H40" s="180"/>
      <c r="I40" s="22"/>
      <c r="J40" s="27" t="e">
        <f t="shared" si="0"/>
        <v>#DIV/0!</v>
      </c>
      <c r="K40" s="174"/>
      <c r="L40" s="37"/>
      <c r="M40" s="13"/>
    </row>
    <row r="41" spans="1:13">
      <c r="A41" s="199"/>
      <c r="B41" s="37" t="s">
        <v>11</v>
      </c>
      <c r="C41" s="75">
        <v>40487</v>
      </c>
      <c r="D41" s="76"/>
      <c r="E41" s="72"/>
      <c r="F41" s="186"/>
      <c r="G41" s="72"/>
      <c r="H41" s="180"/>
      <c r="I41" s="22"/>
      <c r="J41" s="27" t="e">
        <f t="shared" si="0"/>
        <v>#DIV/0!</v>
      </c>
      <c r="K41" s="174"/>
      <c r="L41" s="37"/>
      <c r="M41" s="13"/>
    </row>
    <row r="42" spans="1:13">
      <c r="A42" s="199"/>
      <c r="B42" s="19" t="s">
        <v>12</v>
      </c>
      <c r="C42" s="77">
        <v>40488</v>
      </c>
      <c r="D42" s="76"/>
      <c r="E42" s="73"/>
      <c r="F42" s="190"/>
      <c r="G42" s="73"/>
      <c r="H42" s="181"/>
      <c r="I42" s="28"/>
      <c r="J42" s="29" t="e">
        <f t="shared" si="0"/>
        <v>#DIV/0!</v>
      </c>
      <c r="K42" s="175"/>
      <c r="L42" s="19"/>
      <c r="M42" s="14"/>
    </row>
    <row r="43" spans="1:13">
      <c r="A43" s="199"/>
      <c r="B43" s="19" t="s">
        <v>13</v>
      </c>
      <c r="C43" s="77">
        <v>40489</v>
      </c>
      <c r="D43" s="76"/>
      <c r="E43" s="73"/>
      <c r="F43" s="190"/>
      <c r="G43" s="73"/>
      <c r="H43" s="181"/>
      <c r="I43" s="28"/>
      <c r="J43" s="29" t="e">
        <f t="shared" si="0"/>
        <v>#DIV/0!</v>
      </c>
      <c r="K43" s="175"/>
      <c r="L43" s="19"/>
      <c r="M43" s="14"/>
    </row>
    <row r="44" spans="1:13">
      <c r="A44" s="199" t="s">
        <v>26</v>
      </c>
      <c r="B44" s="37" t="s">
        <v>14</v>
      </c>
      <c r="C44" s="75">
        <v>40490</v>
      </c>
      <c r="D44" s="76"/>
      <c r="E44" s="72"/>
      <c r="F44" s="186"/>
      <c r="G44" s="72"/>
      <c r="H44" s="180"/>
      <c r="I44" s="22"/>
      <c r="J44" s="27" t="e">
        <f t="shared" si="0"/>
        <v>#DIV/0!</v>
      </c>
      <c r="K44" s="174"/>
      <c r="L44" s="37"/>
      <c r="M44" s="13"/>
    </row>
    <row r="45" spans="1:13">
      <c r="A45" s="199"/>
      <c r="B45" s="37" t="s">
        <v>15</v>
      </c>
      <c r="C45" s="75">
        <v>40491</v>
      </c>
      <c r="D45" s="76"/>
      <c r="E45" s="72"/>
      <c r="F45" s="186"/>
      <c r="G45" s="72"/>
      <c r="H45" s="180"/>
      <c r="I45" s="22"/>
      <c r="J45" s="27" t="e">
        <f t="shared" si="0"/>
        <v>#DIV/0!</v>
      </c>
      <c r="K45" s="174"/>
      <c r="L45" s="37"/>
      <c r="M45" s="13"/>
    </row>
    <row r="46" spans="1:13">
      <c r="A46" s="199"/>
      <c r="B46" s="37" t="s">
        <v>16</v>
      </c>
      <c r="C46" s="75">
        <v>40492</v>
      </c>
      <c r="D46" s="76"/>
      <c r="E46" s="72"/>
      <c r="F46" s="186"/>
      <c r="G46" s="72"/>
      <c r="H46" s="180"/>
      <c r="I46" s="22"/>
      <c r="J46" s="27" t="e">
        <f t="shared" si="0"/>
        <v>#DIV/0!</v>
      </c>
      <c r="K46" s="174"/>
      <c r="L46" s="37"/>
      <c r="M46" s="13"/>
    </row>
    <row r="47" spans="1:13">
      <c r="A47" s="199"/>
      <c r="B47" s="37" t="s">
        <v>17</v>
      </c>
      <c r="C47" s="75">
        <v>40493</v>
      </c>
      <c r="D47" s="76"/>
      <c r="E47" s="72"/>
      <c r="F47" s="186"/>
      <c r="G47" s="72"/>
      <c r="H47" s="180"/>
      <c r="I47" s="22"/>
      <c r="J47" s="27" t="e">
        <f t="shared" si="0"/>
        <v>#DIV/0!</v>
      </c>
      <c r="K47" s="174"/>
      <c r="L47" s="37"/>
      <c r="M47" s="13"/>
    </row>
    <row r="48" spans="1:13">
      <c r="A48" s="199"/>
      <c r="B48" s="37" t="s">
        <v>11</v>
      </c>
      <c r="C48" s="75">
        <v>40494</v>
      </c>
      <c r="D48" s="76"/>
      <c r="E48" s="72"/>
      <c r="F48" s="186"/>
      <c r="G48" s="72"/>
      <c r="H48" s="180"/>
      <c r="I48" s="22"/>
      <c r="J48" s="27" t="e">
        <f t="shared" si="0"/>
        <v>#DIV/0!</v>
      </c>
      <c r="K48" s="174"/>
      <c r="L48" s="37"/>
      <c r="M48" s="13"/>
    </row>
    <row r="49" spans="1:13">
      <c r="A49" s="199"/>
      <c r="B49" s="19" t="s">
        <v>12</v>
      </c>
      <c r="C49" s="77">
        <v>40495</v>
      </c>
      <c r="D49" s="76"/>
      <c r="E49" s="73"/>
      <c r="F49" s="190"/>
      <c r="G49" s="73"/>
      <c r="H49" s="181"/>
      <c r="I49" s="28"/>
      <c r="J49" s="29" t="e">
        <f t="shared" si="0"/>
        <v>#DIV/0!</v>
      </c>
      <c r="K49" s="175"/>
      <c r="L49" s="19"/>
      <c r="M49" s="14"/>
    </row>
    <row r="50" spans="1:13">
      <c r="A50" s="199"/>
      <c r="B50" s="19" t="s">
        <v>13</v>
      </c>
      <c r="C50" s="77">
        <v>40496</v>
      </c>
      <c r="D50" s="76"/>
      <c r="E50" s="73"/>
      <c r="F50" s="190"/>
      <c r="G50" s="73"/>
      <c r="H50" s="181"/>
      <c r="I50" s="28"/>
      <c r="J50" s="29" t="e">
        <f t="shared" si="0"/>
        <v>#DIV/0!</v>
      </c>
      <c r="K50" s="175"/>
      <c r="L50" s="19"/>
      <c r="M50" s="14"/>
    </row>
    <row r="51" spans="1:13">
      <c r="A51" s="199" t="s">
        <v>27</v>
      </c>
      <c r="B51" s="37" t="s">
        <v>14</v>
      </c>
      <c r="C51" s="75">
        <v>40497</v>
      </c>
      <c r="D51" s="76"/>
      <c r="E51" s="72"/>
      <c r="F51" s="186"/>
      <c r="G51" s="72"/>
      <c r="H51" s="180"/>
      <c r="I51" s="22"/>
      <c r="J51" s="27" t="e">
        <f t="shared" si="0"/>
        <v>#DIV/0!</v>
      </c>
      <c r="K51" s="174"/>
      <c r="L51" s="37"/>
      <c r="M51" s="13"/>
    </row>
    <row r="52" spans="1:13">
      <c r="A52" s="199"/>
      <c r="B52" s="37" t="s">
        <v>15</v>
      </c>
      <c r="C52" s="75">
        <v>40498</v>
      </c>
      <c r="D52" s="76"/>
      <c r="E52" s="72"/>
      <c r="F52" s="186"/>
      <c r="G52" s="72"/>
      <c r="H52" s="180"/>
      <c r="I52" s="22"/>
      <c r="J52" s="27" t="e">
        <f t="shared" si="0"/>
        <v>#DIV/0!</v>
      </c>
      <c r="K52" s="174"/>
      <c r="L52" s="37"/>
      <c r="M52" s="13"/>
    </row>
    <row r="53" spans="1:13">
      <c r="A53" s="199"/>
      <c r="B53" s="37" t="s">
        <v>16</v>
      </c>
      <c r="C53" s="75">
        <v>40499</v>
      </c>
      <c r="D53" s="76"/>
      <c r="E53" s="72"/>
      <c r="F53" s="186"/>
      <c r="G53" s="72"/>
      <c r="H53" s="180"/>
      <c r="I53" s="22"/>
      <c r="J53" s="27" t="e">
        <f t="shared" si="0"/>
        <v>#DIV/0!</v>
      </c>
      <c r="K53" s="174"/>
      <c r="L53" s="37"/>
      <c r="M53" s="13"/>
    </row>
    <row r="54" spans="1:13">
      <c r="A54" s="199"/>
      <c r="B54" s="37" t="s">
        <v>17</v>
      </c>
      <c r="C54" s="75">
        <v>40500</v>
      </c>
      <c r="D54" s="76"/>
      <c r="E54" s="72"/>
      <c r="F54" s="186"/>
      <c r="G54" s="72"/>
      <c r="H54" s="180"/>
      <c r="I54" s="22"/>
      <c r="J54" s="27" t="e">
        <f t="shared" si="0"/>
        <v>#DIV/0!</v>
      </c>
      <c r="K54" s="174"/>
      <c r="L54" s="37"/>
      <c r="M54" s="13"/>
    </row>
    <row r="55" spans="1:13">
      <c r="A55" s="199"/>
      <c r="B55" s="37" t="s">
        <v>11</v>
      </c>
      <c r="C55" s="75">
        <v>40501</v>
      </c>
      <c r="D55" s="76"/>
      <c r="E55" s="72"/>
      <c r="F55" s="186"/>
      <c r="G55" s="72"/>
      <c r="H55" s="180"/>
      <c r="I55" s="22"/>
      <c r="J55" s="27" t="e">
        <f t="shared" si="0"/>
        <v>#DIV/0!</v>
      </c>
      <c r="K55" s="174"/>
      <c r="L55" s="37"/>
      <c r="M55" s="13"/>
    </row>
    <row r="56" spans="1:13">
      <c r="A56" s="199"/>
      <c r="B56" s="19" t="s">
        <v>12</v>
      </c>
      <c r="C56" s="77">
        <v>40502</v>
      </c>
      <c r="D56" s="76"/>
      <c r="E56" s="73"/>
      <c r="F56" s="190"/>
      <c r="G56" s="73"/>
      <c r="H56" s="181"/>
      <c r="I56" s="28"/>
      <c r="J56" s="29" t="e">
        <f t="shared" si="0"/>
        <v>#DIV/0!</v>
      </c>
      <c r="K56" s="175"/>
      <c r="L56" s="19"/>
      <c r="M56" s="14"/>
    </row>
    <row r="57" spans="1:13">
      <c r="A57" s="199"/>
      <c r="B57" s="19" t="s">
        <v>13</v>
      </c>
      <c r="C57" s="77">
        <v>40503</v>
      </c>
      <c r="D57" s="76"/>
      <c r="E57" s="73"/>
      <c r="F57" s="190"/>
      <c r="G57" s="73"/>
      <c r="H57" s="181"/>
      <c r="I57" s="28"/>
      <c r="J57" s="29" t="e">
        <f t="shared" si="0"/>
        <v>#DIV/0!</v>
      </c>
      <c r="K57" s="175"/>
      <c r="L57" s="19"/>
      <c r="M57" s="14"/>
    </row>
    <row r="58" spans="1:13">
      <c r="A58" s="199" t="s">
        <v>28</v>
      </c>
      <c r="B58" s="37" t="s">
        <v>14</v>
      </c>
      <c r="C58" s="75">
        <v>40504</v>
      </c>
      <c r="D58" s="76"/>
      <c r="E58" s="72"/>
      <c r="F58" s="186"/>
      <c r="G58" s="72"/>
      <c r="H58" s="180"/>
      <c r="I58" s="22"/>
      <c r="J58" s="27" t="e">
        <f t="shared" si="0"/>
        <v>#DIV/0!</v>
      </c>
      <c r="K58" s="174"/>
      <c r="L58" s="37"/>
      <c r="M58" s="13"/>
    </row>
    <row r="59" spans="1:13">
      <c r="A59" s="199"/>
      <c r="B59" s="37" t="s">
        <v>15</v>
      </c>
      <c r="C59" s="75">
        <v>40505</v>
      </c>
      <c r="D59" s="76"/>
      <c r="E59" s="72"/>
      <c r="F59" s="186"/>
      <c r="G59" s="72"/>
      <c r="H59" s="180"/>
      <c r="I59" s="22"/>
      <c r="J59" s="27" t="e">
        <f t="shared" si="0"/>
        <v>#DIV/0!</v>
      </c>
      <c r="K59" s="174"/>
      <c r="L59" s="37"/>
      <c r="M59" s="13"/>
    </row>
    <row r="60" spans="1:13">
      <c r="A60" s="199"/>
      <c r="B60" s="37" t="s">
        <v>16</v>
      </c>
      <c r="C60" s="75">
        <v>40506</v>
      </c>
      <c r="D60" s="76"/>
      <c r="E60" s="72"/>
      <c r="F60" s="186"/>
      <c r="G60" s="72"/>
      <c r="H60" s="180"/>
      <c r="I60" s="22"/>
      <c r="J60" s="27" t="e">
        <f t="shared" si="0"/>
        <v>#DIV/0!</v>
      </c>
      <c r="K60" s="174"/>
      <c r="L60" s="37"/>
      <c r="M60" s="13"/>
    </row>
    <row r="61" spans="1:13">
      <c r="A61" s="199"/>
      <c r="B61" s="37" t="s">
        <v>17</v>
      </c>
      <c r="C61" s="75">
        <v>40507</v>
      </c>
      <c r="D61" s="76"/>
      <c r="E61" s="72"/>
      <c r="F61" s="186"/>
      <c r="G61" s="72"/>
      <c r="H61" s="180"/>
      <c r="I61" s="22"/>
      <c r="J61" s="27" t="e">
        <f t="shared" si="0"/>
        <v>#DIV/0!</v>
      </c>
      <c r="K61" s="174"/>
      <c r="L61" s="37"/>
      <c r="M61" s="13"/>
    </row>
    <row r="62" spans="1:13">
      <c r="A62" s="199"/>
      <c r="B62" s="37" t="s">
        <v>11</v>
      </c>
      <c r="C62" s="75">
        <v>40508</v>
      </c>
      <c r="D62" s="76"/>
      <c r="E62" s="72"/>
      <c r="F62" s="186"/>
      <c r="G62" s="72"/>
      <c r="H62" s="180"/>
      <c r="I62" s="22"/>
      <c r="J62" s="27" t="e">
        <f t="shared" si="0"/>
        <v>#DIV/0!</v>
      </c>
      <c r="K62" s="174"/>
      <c r="L62" s="37"/>
      <c r="M62" s="13"/>
    </row>
    <row r="63" spans="1:13">
      <c r="A63" s="199"/>
      <c r="B63" s="19" t="s">
        <v>12</v>
      </c>
      <c r="C63" s="77">
        <v>40509</v>
      </c>
      <c r="D63" s="76"/>
      <c r="E63" s="73"/>
      <c r="F63" s="190"/>
      <c r="G63" s="73"/>
      <c r="H63" s="181"/>
      <c r="I63" s="28"/>
      <c r="J63" s="29" t="e">
        <f t="shared" si="0"/>
        <v>#DIV/0!</v>
      </c>
      <c r="K63" s="175"/>
      <c r="L63" s="19"/>
      <c r="M63" s="14"/>
    </row>
    <row r="64" spans="1:13">
      <c r="A64" s="199"/>
      <c r="B64" s="19" t="s">
        <v>13</v>
      </c>
      <c r="C64" s="77">
        <v>40510</v>
      </c>
      <c r="D64" s="76"/>
      <c r="E64" s="73"/>
      <c r="F64" s="190"/>
      <c r="G64" s="73"/>
      <c r="H64" s="181"/>
      <c r="I64" s="28"/>
      <c r="J64" s="29" t="e">
        <f t="shared" si="0"/>
        <v>#DIV/0!</v>
      </c>
      <c r="K64" s="175"/>
      <c r="L64" s="19"/>
      <c r="M64" s="14"/>
    </row>
    <row r="65" spans="1:13">
      <c r="A65" s="199" t="s">
        <v>29</v>
      </c>
      <c r="B65" s="37" t="s">
        <v>14</v>
      </c>
      <c r="C65" s="75">
        <v>40511</v>
      </c>
      <c r="D65" s="76"/>
      <c r="E65" s="72"/>
      <c r="F65" s="186"/>
      <c r="G65" s="72"/>
      <c r="H65" s="180"/>
      <c r="I65" s="22"/>
      <c r="J65" s="27" t="e">
        <f t="shared" si="0"/>
        <v>#DIV/0!</v>
      </c>
      <c r="K65" s="174"/>
      <c r="L65" s="37"/>
      <c r="M65" s="13"/>
    </row>
    <row r="66" spans="1:13">
      <c r="A66" s="199"/>
      <c r="B66" s="37" t="s">
        <v>15</v>
      </c>
      <c r="C66" s="75">
        <v>40512</v>
      </c>
      <c r="D66" s="76"/>
      <c r="E66" s="72"/>
      <c r="F66" s="186"/>
      <c r="G66" s="72"/>
      <c r="H66" s="180"/>
      <c r="I66" s="22"/>
      <c r="J66" s="27" t="e">
        <f t="shared" si="0"/>
        <v>#DIV/0!</v>
      </c>
      <c r="K66" s="174"/>
      <c r="L66" s="37"/>
      <c r="M66" s="13"/>
    </row>
    <row r="67" spans="1:13">
      <c r="A67" s="199"/>
      <c r="B67" s="37" t="s">
        <v>16</v>
      </c>
      <c r="C67" s="75">
        <v>40513</v>
      </c>
      <c r="D67" s="76"/>
      <c r="E67" s="72"/>
      <c r="F67" s="186"/>
      <c r="G67" s="72"/>
      <c r="H67" s="180"/>
      <c r="I67" s="22"/>
      <c r="J67" s="27" t="e">
        <f t="shared" si="0"/>
        <v>#DIV/0!</v>
      </c>
      <c r="K67" s="174"/>
      <c r="L67" s="37"/>
      <c r="M67" s="13"/>
    </row>
    <row r="68" spans="1:13">
      <c r="A68" s="199"/>
      <c r="B68" s="37" t="s">
        <v>17</v>
      </c>
      <c r="C68" s="75">
        <v>40514</v>
      </c>
      <c r="D68" s="76"/>
      <c r="E68" s="72"/>
      <c r="F68" s="186"/>
      <c r="G68" s="72"/>
      <c r="H68" s="180"/>
      <c r="I68" s="22"/>
      <c r="J68" s="27" t="e">
        <f t="shared" si="0"/>
        <v>#DIV/0!</v>
      </c>
      <c r="K68" s="174"/>
      <c r="L68" s="37"/>
      <c r="M68" s="13"/>
    </row>
    <row r="69" spans="1:13">
      <c r="A69" s="199"/>
      <c r="B69" s="37" t="s">
        <v>11</v>
      </c>
      <c r="C69" s="75">
        <v>40515</v>
      </c>
      <c r="D69" s="76"/>
      <c r="E69" s="72"/>
      <c r="F69" s="186"/>
      <c r="G69" s="72"/>
      <c r="H69" s="180"/>
      <c r="I69" s="22"/>
      <c r="J69" s="27" t="e">
        <f t="shared" si="0"/>
        <v>#DIV/0!</v>
      </c>
      <c r="K69" s="174"/>
      <c r="L69" s="37"/>
      <c r="M69" s="13"/>
    </row>
    <row r="70" spans="1:13">
      <c r="A70" s="199"/>
      <c r="B70" s="19" t="s">
        <v>12</v>
      </c>
      <c r="C70" s="77">
        <v>40516</v>
      </c>
      <c r="D70" s="76"/>
      <c r="E70" s="73"/>
      <c r="F70" s="190"/>
      <c r="G70" s="73"/>
      <c r="H70" s="181"/>
      <c r="I70" s="28"/>
      <c r="J70" s="29" t="e">
        <f t="shared" si="0"/>
        <v>#DIV/0!</v>
      </c>
      <c r="K70" s="175"/>
      <c r="L70" s="19"/>
      <c r="M70" s="14"/>
    </row>
    <row r="71" spans="1:13">
      <c r="A71" s="199"/>
      <c r="B71" s="19" t="s">
        <v>13</v>
      </c>
      <c r="C71" s="77">
        <v>40517</v>
      </c>
      <c r="D71" s="76"/>
      <c r="E71" s="73"/>
      <c r="F71" s="190"/>
      <c r="G71" s="73"/>
      <c r="H71" s="181"/>
      <c r="I71" s="28"/>
      <c r="J71" s="29" t="e">
        <f t="shared" ref="J71:J134" si="1">I71/H71</f>
        <v>#DIV/0!</v>
      </c>
      <c r="K71" s="175"/>
      <c r="L71" s="19"/>
      <c r="M71" s="14"/>
    </row>
    <row r="72" spans="1:13">
      <c r="A72" s="199" t="s">
        <v>30</v>
      </c>
      <c r="B72" s="37" t="s">
        <v>14</v>
      </c>
      <c r="C72" s="75">
        <v>40518</v>
      </c>
      <c r="D72" s="76"/>
      <c r="E72" s="72"/>
      <c r="F72" s="186"/>
      <c r="G72" s="72"/>
      <c r="H72" s="180"/>
      <c r="I72" s="22"/>
      <c r="J72" s="27" t="e">
        <f t="shared" si="1"/>
        <v>#DIV/0!</v>
      </c>
      <c r="K72" s="174"/>
      <c r="L72" s="37"/>
      <c r="M72" s="13"/>
    </row>
    <row r="73" spans="1:13">
      <c r="A73" s="199"/>
      <c r="B73" s="37" t="s">
        <v>15</v>
      </c>
      <c r="C73" s="75">
        <v>40519</v>
      </c>
      <c r="D73" s="76"/>
      <c r="E73" s="72"/>
      <c r="F73" s="186"/>
      <c r="G73" s="72"/>
      <c r="H73" s="180"/>
      <c r="I73" s="22"/>
      <c r="J73" s="27" t="e">
        <f t="shared" si="1"/>
        <v>#DIV/0!</v>
      </c>
      <c r="K73" s="174"/>
      <c r="L73" s="37"/>
      <c r="M73" s="13"/>
    </row>
    <row r="74" spans="1:13">
      <c r="A74" s="199"/>
      <c r="B74" s="37" t="s">
        <v>16</v>
      </c>
      <c r="C74" s="75">
        <v>40520</v>
      </c>
      <c r="D74" s="76"/>
      <c r="E74" s="72"/>
      <c r="F74" s="186"/>
      <c r="G74" s="72"/>
      <c r="H74" s="180"/>
      <c r="I74" s="22"/>
      <c r="J74" s="27" t="e">
        <f t="shared" si="1"/>
        <v>#DIV/0!</v>
      </c>
      <c r="K74" s="174"/>
      <c r="L74" s="37"/>
      <c r="M74" s="13"/>
    </row>
    <row r="75" spans="1:13">
      <c r="A75" s="199"/>
      <c r="B75" s="37" t="s">
        <v>17</v>
      </c>
      <c r="C75" s="75">
        <v>40521</v>
      </c>
      <c r="D75" s="76"/>
      <c r="E75" s="72"/>
      <c r="F75" s="186"/>
      <c r="G75" s="72"/>
      <c r="H75" s="180"/>
      <c r="I75" s="22"/>
      <c r="J75" s="27" t="e">
        <f t="shared" si="1"/>
        <v>#DIV/0!</v>
      </c>
      <c r="K75" s="174"/>
      <c r="L75" s="37"/>
      <c r="M75" s="13"/>
    </row>
    <row r="76" spans="1:13">
      <c r="A76" s="199"/>
      <c r="B76" s="37" t="s">
        <v>11</v>
      </c>
      <c r="C76" s="75">
        <v>40522</v>
      </c>
      <c r="D76" s="76"/>
      <c r="E76" s="72"/>
      <c r="F76" s="186"/>
      <c r="G76" s="72"/>
      <c r="H76" s="180"/>
      <c r="I76" s="22"/>
      <c r="J76" s="27" t="e">
        <f t="shared" si="1"/>
        <v>#DIV/0!</v>
      </c>
      <c r="K76" s="174"/>
      <c r="L76" s="37"/>
      <c r="M76" s="13"/>
    </row>
    <row r="77" spans="1:13">
      <c r="A77" s="199"/>
      <c r="B77" s="19" t="s">
        <v>12</v>
      </c>
      <c r="C77" s="77">
        <v>40523</v>
      </c>
      <c r="D77" s="76"/>
      <c r="E77" s="73"/>
      <c r="F77" s="190"/>
      <c r="G77" s="73"/>
      <c r="H77" s="181"/>
      <c r="I77" s="28"/>
      <c r="J77" s="29" t="e">
        <f t="shared" si="1"/>
        <v>#DIV/0!</v>
      </c>
      <c r="K77" s="175"/>
      <c r="L77" s="19"/>
      <c r="M77" s="14"/>
    </row>
    <row r="78" spans="1:13">
      <c r="A78" s="199"/>
      <c r="B78" s="19" t="s">
        <v>13</v>
      </c>
      <c r="C78" s="77">
        <v>40524</v>
      </c>
      <c r="D78" s="76"/>
      <c r="E78" s="73"/>
      <c r="F78" s="190"/>
      <c r="G78" s="73"/>
      <c r="H78" s="181"/>
      <c r="I78" s="28"/>
      <c r="J78" s="29" t="e">
        <f t="shared" si="1"/>
        <v>#DIV/0!</v>
      </c>
      <c r="K78" s="175"/>
      <c r="L78" s="19"/>
      <c r="M78" s="14"/>
    </row>
    <row r="79" spans="1:13">
      <c r="A79" s="199" t="s">
        <v>31</v>
      </c>
      <c r="B79" s="37" t="s">
        <v>14</v>
      </c>
      <c r="C79" s="75">
        <v>40525</v>
      </c>
      <c r="D79" s="76"/>
      <c r="E79" s="72"/>
      <c r="F79" s="186"/>
      <c r="G79" s="72"/>
      <c r="H79" s="180"/>
      <c r="I79" s="22"/>
      <c r="J79" s="27" t="e">
        <f t="shared" si="1"/>
        <v>#DIV/0!</v>
      </c>
      <c r="K79" s="174"/>
      <c r="L79" s="37"/>
      <c r="M79" s="13"/>
    </row>
    <row r="80" spans="1:13">
      <c r="A80" s="199"/>
      <c r="B80" s="37" t="s">
        <v>15</v>
      </c>
      <c r="C80" s="75">
        <v>40526</v>
      </c>
      <c r="D80" s="76"/>
      <c r="E80" s="72"/>
      <c r="F80" s="186"/>
      <c r="G80" s="72"/>
      <c r="H80" s="180"/>
      <c r="I80" s="22"/>
      <c r="J80" s="27" t="e">
        <f t="shared" si="1"/>
        <v>#DIV/0!</v>
      </c>
      <c r="K80" s="174"/>
      <c r="L80" s="37"/>
      <c r="M80" s="13"/>
    </row>
    <row r="81" spans="1:13">
      <c r="A81" s="199"/>
      <c r="B81" s="37" t="s">
        <v>16</v>
      </c>
      <c r="C81" s="75">
        <v>40527</v>
      </c>
      <c r="D81" s="76"/>
      <c r="E81" s="72"/>
      <c r="F81" s="186"/>
      <c r="G81" s="72"/>
      <c r="H81" s="180"/>
      <c r="I81" s="22"/>
      <c r="J81" s="27" t="e">
        <f t="shared" si="1"/>
        <v>#DIV/0!</v>
      </c>
      <c r="K81" s="174"/>
      <c r="L81" s="37"/>
      <c r="M81" s="13"/>
    </row>
    <row r="82" spans="1:13">
      <c r="A82" s="199"/>
      <c r="B82" s="37" t="s">
        <v>17</v>
      </c>
      <c r="C82" s="75">
        <v>40528</v>
      </c>
      <c r="D82" s="76"/>
      <c r="E82" s="72"/>
      <c r="F82" s="186"/>
      <c r="G82" s="72"/>
      <c r="H82" s="180"/>
      <c r="I82" s="22"/>
      <c r="J82" s="27" t="e">
        <f t="shared" si="1"/>
        <v>#DIV/0!</v>
      </c>
      <c r="K82" s="174"/>
      <c r="L82" s="37"/>
      <c r="M82" s="13"/>
    </row>
    <row r="83" spans="1:13">
      <c r="A83" s="199"/>
      <c r="B83" s="37" t="s">
        <v>11</v>
      </c>
      <c r="C83" s="75">
        <v>40529</v>
      </c>
      <c r="D83" s="76"/>
      <c r="E83" s="72"/>
      <c r="F83" s="186"/>
      <c r="G83" s="72"/>
      <c r="H83" s="180"/>
      <c r="I83" s="22"/>
      <c r="J83" s="27" t="e">
        <f t="shared" si="1"/>
        <v>#DIV/0!</v>
      </c>
      <c r="K83" s="174"/>
      <c r="L83" s="37"/>
      <c r="M83" s="13"/>
    </row>
    <row r="84" spans="1:13">
      <c r="A84" s="199"/>
      <c r="B84" s="19" t="s">
        <v>12</v>
      </c>
      <c r="C84" s="77">
        <v>40530</v>
      </c>
      <c r="D84" s="76"/>
      <c r="E84" s="73"/>
      <c r="F84" s="190"/>
      <c r="G84" s="73"/>
      <c r="H84" s="181"/>
      <c r="I84" s="28"/>
      <c r="J84" s="29" t="e">
        <f t="shared" si="1"/>
        <v>#DIV/0!</v>
      </c>
      <c r="K84" s="175"/>
      <c r="L84" s="19"/>
      <c r="M84" s="14"/>
    </row>
    <row r="85" spans="1:13">
      <c r="A85" s="199"/>
      <c r="B85" s="19" t="s">
        <v>13</v>
      </c>
      <c r="C85" s="77">
        <v>40531</v>
      </c>
      <c r="D85" s="76"/>
      <c r="E85" s="73"/>
      <c r="F85" s="190"/>
      <c r="G85" s="73"/>
      <c r="H85" s="181"/>
      <c r="I85" s="28"/>
      <c r="J85" s="29" t="e">
        <f t="shared" si="1"/>
        <v>#DIV/0!</v>
      </c>
      <c r="K85" s="175"/>
      <c r="L85" s="19"/>
      <c r="M85" s="14"/>
    </row>
    <row r="86" spans="1:13">
      <c r="A86" s="199" t="s">
        <v>32</v>
      </c>
      <c r="B86" s="37" t="s">
        <v>14</v>
      </c>
      <c r="C86" s="75">
        <v>40532</v>
      </c>
      <c r="D86" s="76"/>
      <c r="E86" s="72"/>
      <c r="F86" s="186"/>
      <c r="G86" s="72"/>
      <c r="H86" s="180"/>
      <c r="I86" s="22"/>
      <c r="J86" s="27" t="e">
        <f t="shared" si="1"/>
        <v>#DIV/0!</v>
      </c>
      <c r="K86" s="174"/>
      <c r="L86" s="37"/>
      <c r="M86" s="13"/>
    </row>
    <row r="87" spans="1:13">
      <c r="A87" s="199"/>
      <c r="B87" s="37" t="s">
        <v>15</v>
      </c>
      <c r="C87" s="75">
        <v>40533</v>
      </c>
      <c r="D87" s="76"/>
      <c r="E87" s="72"/>
      <c r="F87" s="186"/>
      <c r="G87" s="72"/>
      <c r="H87" s="180"/>
      <c r="I87" s="22"/>
      <c r="J87" s="27" t="e">
        <f t="shared" si="1"/>
        <v>#DIV/0!</v>
      </c>
      <c r="K87" s="174"/>
      <c r="L87" s="37"/>
      <c r="M87" s="13"/>
    </row>
    <row r="88" spans="1:13">
      <c r="A88" s="199"/>
      <c r="B88" s="37" t="s">
        <v>16</v>
      </c>
      <c r="C88" s="75">
        <v>40534</v>
      </c>
      <c r="D88" s="76"/>
      <c r="E88" s="72"/>
      <c r="F88" s="186"/>
      <c r="G88" s="72"/>
      <c r="H88" s="180"/>
      <c r="I88" s="22"/>
      <c r="J88" s="27" t="e">
        <f t="shared" si="1"/>
        <v>#DIV/0!</v>
      </c>
      <c r="K88" s="174"/>
      <c r="L88" s="37"/>
      <c r="M88" s="13"/>
    </row>
    <row r="89" spans="1:13">
      <c r="A89" s="199"/>
      <c r="B89" s="37" t="s">
        <v>17</v>
      </c>
      <c r="C89" s="75">
        <v>40535</v>
      </c>
      <c r="D89" s="76"/>
      <c r="E89" s="72"/>
      <c r="F89" s="186"/>
      <c r="G89" s="72"/>
      <c r="H89" s="180"/>
      <c r="I89" s="22"/>
      <c r="J89" s="27" t="e">
        <f t="shared" si="1"/>
        <v>#DIV/0!</v>
      </c>
      <c r="K89" s="174"/>
      <c r="L89" s="37"/>
      <c r="M89" s="13"/>
    </row>
    <row r="90" spans="1:13">
      <c r="A90" s="199"/>
      <c r="B90" s="37" t="s">
        <v>11</v>
      </c>
      <c r="C90" s="75">
        <v>40536</v>
      </c>
      <c r="D90" s="76"/>
      <c r="E90" s="72"/>
      <c r="F90" s="186"/>
      <c r="G90" s="72"/>
      <c r="H90" s="180"/>
      <c r="I90" s="22"/>
      <c r="J90" s="27" t="e">
        <f t="shared" si="1"/>
        <v>#DIV/0!</v>
      </c>
      <c r="K90" s="174"/>
      <c r="L90" s="37"/>
      <c r="M90" s="13"/>
    </row>
    <row r="91" spans="1:13">
      <c r="A91" s="199"/>
      <c r="B91" s="19" t="s">
        <v>12</v>
      </c>
      <c r="C91" s="77">
        <v>40537</v>
      </c>
      <c r="D91" s="76"/>
      <c r="E91" s="73"/>
      <c r="F91" s="190"/>
      <c r="G91" s="73"/>
      <c r="H91" s="181"/>
      <c r="I91" s="28"/>
      <c r="J91" s="29" t="e">
        <f t="shared" si="1"/>
        <v>#DIV/0!</v>
      </c>
      <c r="K91" s="175"/>
      <c r="L91" s="19"/>
      <c r="M91" s="14"/>
    </row>
    <row r="92" spans="1:13">
      <c r="A92" s="199"/>
      <c r="B92" s="19" t="s">
        <v>13</v>
      </c>
      <c r="C92" s="77">
        <v>40538</v>
      </c>
      <c r="D92" s="76"/>
      <c r="E92" s="73"/>
      <c r="F92" s="190"/>
      <c r="G92" s="73"/>
      <c r="H92" s="181"/>
      <c r="I92" s="28"/>
      <c r="J92" s="29" t="e">
        <f t="shared" si="1"/>
        <v>#DIV/0!</v>
      </c>
      <c r="K92" s="175"/>
      <c r="L92" s="19"/>
      <c r="M92" s="14"/>
    </row>
    <row r="93" spans="1:13">
      <c r="A93" s="199" t="s">
        <v>33</v>
      </c>
      <c r="B93" s="37" t="s">
        <v>14</v>
      </c>
      <c r="C93" s="75">
        <v>40539</v>
      </c>
      <c r="D93" s="76"/>
      <c r="E93" s="72"/>
      <c r="F93" s="186"/>
      <c r="G93" s="72"/>
      <c r="H93" s="180"/>
      <c r="I93" s="22"/>
      <c r="J93" s="27" t="e">
        <f t="shared" si="1"/>
        <v>#DIV/0!</v>
      </c>
      <c r="K93" s="174"/>
      <c r="L93" s="37"/>
      <c r="M93" s="13"/>
    </row>
    <row r="94" spans="1:13">
      <c r="A94" s="199"/>
      <c r="B94" s="37" t="s">
        <v>15</v>
      </c>
      <c r="C94" s="75">
        <v>40540</v>
      </c>
      <c r="D94" s="76"/>
      <c r="E94" s="72"/>
      <c r="F94" s="186"/>
      <c r="G94" s="72"/>
      <c r="H94" s="180"/>
      <c r="I94" s="22"/>
      <c r="J94" s="27" t="e">
        <f t="shared" si="1"/>
        <v>#DIV/0!</v>
      </c>
      <c r="K94" s="174"/>
      <c r="L94" s="37"/>
      <c r="M94" s="13"/>
    </row>
    <row r="95" spans="1:13">
      <c r="A95" s="199"/>
      <c r="B95" s="37" t="s">
        <v>16</v>
      </c>
      <c r="C95" s="75">
        <v>40541</v>
      </c>
      <c r="D95" s="76"/>
      <c r="E95" s="72"/>
      <c r="F95" s="186"/>
      <c r="G95" s="72"/>
      <c r="H95" s="180"/>
      <c r="I95" s="22"/>
      <c r="J95" s="27" t="e">
        <f t="shared" si="1"/>
        <v>#DIV/0!</v>
      </c>
      <c r="K95" s="174"/>
      <c r="L95" s="37"/>
      <c r="M95" s="13"/>
    </row>
    <row r="96" spans="1:13">
      <c r="A96" s="199"/>
      <c r="B96" s="37" t="s">
        <v>17</v>
      </c>
      <c r="C96" s="75">
        <v>40542</v>
      </c>
      <c r="D96" s="76"/>
      <c r="E96" s="72"/>
      <c r="F96" s="186"/>
      <c r="G96" s="72"/>
      <c r="H96" s="180"/>
      <c r="I96" s="22"/>
      <c r="J96" s="27" t="e">
        <f t="shared" si="1"/>
        <v>#DIV/0!</v>
      </c>
      <c r="K96" s="174"/>
      <c r="L96" s="37"/>
      <c r="M96" s="13"/>
    </row>
    <row r="97" spans="1:13">
      <c r="A97" s="199"/>
      <c r="B97" s="37" t="s">
        <v>11</v>
      </c>
      <c r="C97" s="75">
        <v>40543</v>
      </c>
      <c r="D97" s="76"/>
      <c r="E97" s="72"/>
      <c r="F97" s="186"/>
      <c r="G97" s="72"/>
      <c r="H97" s="180"/>
      <c r="I97" s="22"/>
      <c r="J97" s="27" t="e">
        <f t="shared" si="1"/>
        <v>#DIV/0!</v>
      </c>
      <c r="K97" s="174"/>
      <c r="L97" s="37"/>
      <c r="M97" s="13"/>
    </row>
    <row r="98" spans="1:13">
      <c r="A98" s="199"/>
      <c r="B98" s="19" t="s">
        <v>12</v>
      </c>
      <c r="C98" s="77">
        <v>40544</v>
      </c>
      <c r="D98" s="76"/>
      <c r="E98" s="73"/>
      <c r="F98" s="190"/>
      <c r="G98" s="73"/>
      <c r="H98" s="181"/>
      <c r="I98" s="28"/>
      <c r="J98" s="29" t="e">
        <f t="shared" si="1"/>
        <v>#DIV/0!</v>
      </c>
      <c r="K98" s="175"/>
      <c r="L98" s="19"/>
      <c r="M98" s="14"/>
    </row>
    <row r="99" spans="1:13">
      <c r="A99" s="199"/>
      <c r="B99" s="19" t="s">
        <v>13</v>
      </c>
      <c r="C99" s="77">
        <v>40545</v>
      </c>
      <c r="D99" s="76"/>
      <c r="E99" s="73"/>
      <c r="F99" s="190"/>
      <c r="G99" s="73"/>
      <c r="H99" s="181"/>
      <c r="I99" s="28"/>
      <c r="J99" s="29" t="e">
        <f t="shared" si="1"/>
        <v>#DIV/0!</v>
      </c>
      <c r="K99" s="175"/>
      <c r="L99" s="19"/>
      <c r="M99" s="14"/>
    </row>
    <row r="100" spans="1:13">
      <c r="A100" s="199" t="s">
        <v>34</v>
      </c>
      <c r="B100" s="37" t="s">
        <v>14</v>
      </c>
      <c r="C100" s="75">
        <v>40546</v>
      </c>
      <c r="D100" s="76"/>
      <c r="E100" s="72"/>
      <c r="F100" s="186"/>
      <c r="G100" s="72"/>
      <c r="H100" s="180"/>
      <c r="I100" s="22"/>
      <c r="J100" s="27" t="e">
        <f t="shared" si="1"/>
        <v>#DIV/0!</v>
      </c>
      <c r="K100" s="174"/>
      <c r="L100" s="37"/>
      <c r="M100" s="13"/>
    </row>
    <row r="101" spans="1:13">
      <c r="A101" s="199"/>
      <c r="B101" s="37" t="s">
        <v>15</v>
      </c>
      <c r="C101" s="75">
        <v>40547</v>
      </c>
      <c r="D101" s="76"/>
      <c r="E101" s="72"/>
      <c r="F101" s="186"/>
      <c r="G101" s="72"/>
      <c r="H101" s="180"/>
      <c r="I101" s="22"/>
      <c r="J101" s="27" t="e">
        <f t="shared" si="1"/>
        <v>#DIV/0!</v>
      </c>
      <c r="K101" s="174"/>
      <c r="L101" s="37"/>
      <c r="M101" s="13"/>
    </row>
    <row r="102" spans="1:13">
      <c r="A102" s="199"/>
      <c r="B102" s="37" t="s">
        <v>16</v>
      </c>
      <c r="C102" s="75">
        <v>40548</v>
      </c>
      <c r="D102" s="76"/>
      <c r="E102" s="72"/>
      <c r="F102" s="186"/>
      <c r="G102" s="72"/>
      <c r="H102" s="180"/>
      <c r="I102" s="22"/>
      <c r="J102" s="27" t="e">
        <f t="shared" si="1"/>
        <v>#DIV/0!</v>
      </c>
      <c r="K102" s="174"/>
      <c r="L102" s="37"/>
      <c r="M102" s="13"/>
    </row>
    <row r="103" spans="1:13">
      <c r="A103" s="199"/>
      <c r="B103" s="37" t="s">
        <v>17</v>
      </c>
      <c r="C103" s="75">
        <v>40549</v>
      </c>
      <c r="D103" s="76"/>
      <c r="E103" s="72"/>
      <c r="F103" s="186"/>
      <c r="G103" s="72"/>
      <c r="H103" s="180"/>
      <c r="I103" s="22"/>
      <c r="J103" s="27" t="e">
        <f t="shared" si="1"/>
        <v>#DIV/0!</v>
      </c>
      <c r="K103" s="174"/>
      <c r="L103" s="37"/>
      <c r="M103" s="13"/>
    </row>
    <row r="104" spans="1:13">
      <c r="A104" s="199"/>
      <c r="B104" s="37" t="s">
        <v>11</v>
      </c>
      <c r="C104" s="75">
        <v>40550</v>
      </c>
      <c r="D104" s="76"/>
      <c r="E104" s="72"/>
      <c r="F104" s="186"/>
      <c r="G104" s="72"/>
      <c r="H104" s="180"/>
      <c r="I104" s="22"/>
      <c r="J104" s="27" t="e">
        <f t="shared" si="1"/>
        <v>#DIV/0!</v>
      </c>
      <c r="K104" s="174"/>
      <c r="L104" s="37"/>
      <c r="M104" s="13"/>
    </row>
    <row r="105" spans="1:13">
      <c r="A105" s="199"/>
      <c r="B105" s="19" t="s">
        <v>12</v>
      </c>
      <c r="C105" s="77">
        <v>40551</v>
      </c>
      <c r="D105" s="76"/>
      <c r="E105" s="73"/>
      <c r="F105" s="190"/>
      <c r="G105" s="73"/>
      <c r="H105" s="181"/>
      <c r="I105" s="28"/>
      <c r="J105" s="29" t="e">
        <f t="shared" si="1"/>
        <v>#DIV/0!</v>
      </c>
      <c r="K105" s="175"/>
      <c r="L105" s="19"/>
      <c r="M105" s="14"/>
    </row>
    <row r="106" spans="1:13">
      <c r="A106" s="199"/>
      <c r="B106" s="19" t="s">
        <v>13</v>
      </c>
      <c r="C106" s="77">
        <v>40552</v>
      </c>
      <c r="D106" s="76"/>
      <c r="E106" s="73"/>
      <c r="F106" s="190"/>
      <c r="G106" s="73"/>
      <c r="H106" s="181"/>
      <c r="I106" s="28"/>
      <c r="J106" s="29" t="e">
        <f t="shared" si="1"/>
        <v>#DIV/0!</v>
      </c>
      <c r="K106" s="175"/>
      <c r="L106" s="19"/>
      <c r="M106" s="14"/>
    </row>
    <row r="107" spans="1:13">
      <c r="A107" s="199" t="s">
        <v>35</v>
      </c>
      <c r="B107" s="37" t="s">
        <v>14</v>
      </c>
      <c r="C107" s="75">
        <v>40553</v>
      </c>
      <c r="D107" s="76"/>
      <c r="E107" s="72"/>
      <c r="F107" s="186"/>
      <c r="G107" s="72"/>
      <c r="H107" s="180"/>
      <c r="I107" s="22"/>
      <c r="J107" s="27" t="e">
        <f t="shared" si="1"/>
        <v>#DIV/0!</v>
      </c>
      <c r="K107" s="174"/>
      <c r="L107" s="37"/>
      <c r="M107" s="13"/>
    </row>
    <row r="108" spans="1:13">
      <c r="A108" s="199"/>
      <c r="B108" s="37" t="s">
        <v>15</v>
      </c>
      <c r="C108" s="75">
        <v>40554</v>
      </c>
      <c r="D108" s="76"/>
      <c r="E108" s="72"/>
      <c r="F108" s="186"/>
      <c r="G108" s="72"/>
      <c r="H108" s="180"/>
      <c r="I108" s="22"/>
      <c r="J108" s="27" t="e">
        <f t="shared" si="1"/>
        <v>#DIV/0!</v>
      </c>
      <c r="K108" s="174"/>
      <c r="L108" s="37"/>
      <c r="M108" s="13"/>
    </row>
    <row r="109" spans="1:13">
      <c r="A109" s="199"/>
      <c r="B109" s="37" t="s">
        <v>16</v>
      </c>
      <c r="C109" s="75">
        <v>40555</v>
      </c>
      <c r="D109" s="76"/>
      <c r="E109" s="72"/>
      <c r="F109" s="186"/>
      <c r="G109" s="72"/>
      <c r="H109" s="180"/>
      <c r="I109" s="22"/>
      <c r="J109" s="27" t="e">
        <f t="shared" si="1"/>
        <v>#DIV/0!</v>
      </c>
      <c r="K109" s="174"/>
      <c r="L109" s="37"/>
      <c r="M109" s="13"/>
    </row>
    <row r="110" spans="1:13">
      <c r="A110" s="199"/>
      <c r="B110" s="37" t="s">
        <v>17</v>
      </c>
      <c r="C110" s="75">
        <v>40556</v>
      </c>
      <c r="D110" s="76"/>
      <c r="E110" s="72"/>
      <c r="F110" s="186"/>
      <c r="G110" s="72"/>
      <c r="H110" s="180"/>
      <c r="I110" s="22"/>
      <c r="J110" s="27" t="e">
        <f t="shared" si="1"/>
        <v>#DIV/0!</v>
      </c>
      <c r="K110" s="174"/>
      <c r="L110" s="37"/>
      <c r="M110" s="13"/>
    </row>
    <row r="111" spans="1:13">
      <c r="A111" s="199"/>
      <c r="B111" s="37" t="s">
        <v>11</v>
      </c>
      <c r="C111" s="75">
        <v>40557</v>
      </c>
      <c r="D111" s="76"/>
      <c r="E111" s="72"/>
      <c r="F111" s="186"/>
      <c r="G111" s="72"/>
      <c r="H111" s="180"/>
      <c r="I111" s="22"/>
      <c r="J111" s="27" t="e">
        <f t="shared" si="1"/>
        <v>#DIV/0!</v>
      </c>
      <c r="K111" s="174"/>
      <c r="L111" s="37"/>
      <c r="M111" s="13"/>
    </row>
    <row r="112" spans="1:13">
      <c r="A112" s="199"/>
      <c r="B112" s="19" t="s">
        <v>12</v>
      </c>
      <c r="C112" s="77">
        <v>40558</v>
      </c>
      <c r="D112" s="76"/>
      <c r="E112" s="73"/>
      <c r="F112" s="190"/>
      <c r="G112" s="73"/>
      <c r="H112" s="181"/>
      <c r="I112" s="28"/>
      <c r="J112" s="29" t="e">
        <f t="shared" si="1"/>
        <v>#DIV/0!</v>
      </c>
      <c r="K112" s="175"/>
      <c r="L112" s="19"/>
      <c r="M112" s="14"/>
    </row>
    <row r="113" spans="1:13">
      <c r="A113" s="199"/>
      <c r="B113" s="19" t="s">
        <v>13</v>
      </c>
      <c r="C113" s="77">
        <v>40559</v>
      </c>
      <c r="D113" s="76"/>
      <c r="E113" s="73"/>
      <c r="F113" s="190"/>
      <c r="G113" s="73"/>
      <c r="H113" s="181"/>
      <c r="I113" s="28"/>
      <c r="J113" s="29" t="e">
        <f t="shared" si="1"/>
        <v>#DIV/0!</v>
      </c>
      <c r="K113" s="175"/>
      <c r="L113" s="19"/>
      <c r="M113" s="14"/>
    </row>
    <row r="114" spans="1:13">
      <c r="A114" s="199" t="s">
        <v>36</v>
      </c>
      <c r="B114" s="37" t="s">
        <v>14</v>
      </c>
      <c r="C114" s="75">
        <v>40560</v>
      </c>
      <c r="D114" s="76"/>
      <c r="E114" s="72"/>
      <c r="F114" s="186"/>
      <c r="G114" s="72"/>
      <c r="H114" s="180"/>
      <c r="I114" s="22"/>
      <c r="J114" s="27" t="e">
        <f t="shared" si="1"/>
        <v>#DIV/0!</v>
      </c>
      <c r="K114" s="174"/>
      <c r="L114" s="37"/>
      <c r="M114" s="13"/>
    </row>
    <row r="115" spans="1:13">
      <c r="A115" s="199"/>
      <c r="B115" s="37" t="s">
        <v>15</v>
      </c>
      <c r="C115" s="75">
        <v>40561</v>
      </c>
      <c r="D115" s="76"/>
      <c r="E115" s="72"/>
      <c r="F115" s="186"/>
      <c r="G115" s="72"/>
      <c r="H115" s="180"/>
      <c r="I115" s="22"/>
      <c r="J115" s="27" t="e">
        <f t="shared" si="1"/>
        <v>#DIV/0!</v>
      </c>
      <c r="K115" s="174"/>
      <c r="L115" s="37"/>
      <c r="M115" s="13"/>
    </row>
    <row r="116" spans="1:13">
      <c r="A116" s="199"/>
      <c r="B116" s="37" t="s">
        <v>16</v>
      </c>
      <c r="C116" s="75">
        <v>40562</v>
      </c>
      <c r="D116" s="76"/>
      <c r="E116" s="72"/>
      <c r="F116" s="186"/>
      <c r="G116" s="72"/>
      <c r="H116" s="180"/>
      <c r="I116" s="22"/>
      <c r="J116" s="27" t="e">
        <f t="shared" si="1"/>
        <v>#DIV/0!</v>
      </c>
      <c r="K116" s="174"/>
      <c r="L116" s="37"/>
      <c r="M116" s="13"/>
    </row>
    <row r="117" spans="1:13">
      <c r="A117" s="199"/>
      <c r="B117" s="37" t="s">
        <v>17</v>
      </c>
      <c r="C117" s="75">
        <v>40563</v>
      </c>
      <c r="D117" s="76"/>
      <c r="E117" s="72"/>
      <c r="F117" s="186"/>
      <c r="G117" s="72"/>
      <c r="H117" s="180"/>
      <c r="I117" s="22"/>
      <c r="J117" s="27" t="e">
        <f t="shared" si="1"/>
        <v>#DIV/0!</v>
      </c>
      <c r="K117" s="174"/>
      <c r="L117" s="37"/>
      <c r="M117" s="13"/>
    </row>
    <row r="118" spans="1:13">
      <c r="A118" s="199"/>
      <c r="B118" s="37" t="s">
        <v>11</v>
      </c>
      <c r="C118" s="75">
        <v>40564</v>
      </c>
      <c r="D118" s="76"/>
      <c r="E118" s="72"/>
      <c r="F118" s="186"/>
      <c r="G118" s="72"/>
      <c r="H118" s="180"/>
      <c r="I118" s="22"/>
      <c r="J118" s="27" t="e">
        <f t="shared" si="1"/>
        <v>#DIV/0!</v>
      </c>
      <c r="K118" s="174"/>
      <c r="L118" s="37"/>
      <c r="M118" s="13"/>
    </row>
    <row r="119" spans="1:13">
      <c r="A119" s="199"/>
      <c r="B119" s="19" t="s">
        <v>12</v>
      </c>
      <c r="C119" s="77">
        <v>40565</v>
      </c>
      <c r="D119" s="76"/>
      <c r="E119" s="73"/>
      <c r="F119" s="190"/>
      <c r="G119" s="73"/>
      <c r="H119" s="181"/>
      <c r="I119" s="28"/>
      <c r="J119" s="29" t="e">
        <f t="shared" si="1"/>
        <v>#DIV/0!</v>
      </c>
      <c r="K119" s="175"/>
      <c r="L119" s="19"/>
      <c r="M119" s="14"/>
    </row>
    <row r="120" spans="1:13">
      <c r="A120" s="199"/>
      <c r="B120" s="19" t="s">
        <v>13</v>
      </c>
      <c r="C120" s="77">
        <v>40566</v>
      </c>
      <c r="D120" s="76"/>
      <c r="E120" s="73"/>
      <c r="F120" s="190"/>
      <c r="G120" s="73"/>
      <c r="H120" s="181"/>
      <c r="I120" s="28"/>
      <c r="J120" s="29" t="e">
        <f t="shared" si="1"/>
        <v>#DIV/0!</v>
      </c>
      <c r="K120" s="175"/>
      <c r="L120" s="19"/>
      <c r="M120" s="14"/>
    </row>
    <row r="121" spans="1:13">
      <c r="A121" s="199" t="s">
        <v>37</v>
      </c>
      <c r="B121" s="37" t="s">
        <v>14</v>
      </c>
      <c r="C121" s="75">
        <v>40567</v>
      </c>
      <c r="D121" s="76"/>
      <c r="E121" s="72"/>
      <c r="F121" s="186"/>
      <c r="G121" s="72"/>
      <c r="H121" s="180"/>
      <c r="I121" s="22"/>
      <c r="J121" s="27" t="e">
        <f t="shared" si="1"/>
        <v>#DIV/0!</v>
      </c>
      <c r="K121" s="174"/>
      <c r="L121" s="37"/>
      <c r="M121" s="13"/>
    </row>
    <row r="122" spans="1:13">
      <c r="A122" s="199"/>
      <c r="B122" s="37" t="s">
        <v>15</v>
      </c>
      <c r="C122" s="75">
        <v>40568</v>
      </c>
      <c r="D122" s="76"/>
      <c r="E122" s="72"/>
      <c r="F122" s="186"/>
      <c r="G122" s="72"/>
      <c r="H122" s="180"/>
      <c r="I122" s="22"/>
      <c r="J122" s="27" t="e">
        <f t="shared" si="1"/>
        <v>#DIV/0!</v>
      </c>
      <c r="K122" s="174"/>
      <c r="L122" s="37"/>
      <c r="M122" s="13"/>
    </row>
    <row r="123" spans="1:13">
      <c r="A123" s="199"/>
      <c r="B123" s="37" t="s">
        <v>16</v>
      </c>
      <c r="C123" s="75">
        <v>40569</v>
      </c>
      <c r="D123" s="76"/>
      <c r="E123" s="72"/>
      <c r="F123" s="186"/>
      <c r="G123" s="72"/>
      <c r="H123" s="180"/>
      <c r="I123" s="22"/>
      <c r="J123" s="27" t="e">
        <f t="shared" si="1"/>
        <v>#DIV/0!</v>
      </c>
      <c r="K123" s="174"/>
      <c r="L123" s="37"/>
      <c r="M123" s="13"/>
    </row>
    <row r="124" spans="1:13">
      <c r="A124" s="199"/>
      <c r="B124" s="37" t="s">
        <v>17</v>
      </c>
      <c r="C124" s="75">
        <v>40570</v>
      </c>
      <c r="D124" s="76"/>
      <c r="E124" s="72"/>
      <c r="F124" s="186"/>
      <c r="G124" s="72"/>
      <c r="H124" s="180"/>
      <c r="I124" s="22"/>
      <c r="J124" s="27" t="e">
        <f t="shared" si="1"/>
        <v>#DIV/0!</v>
      </c>
      <c r="K124" s="174"/>
      <c r="L124" s="37"/>
      <c r="M124" s="13"/>
    </row>
    <row r="125" spans="1:13">
      <c r="A125" s="199"/>
      <c r="B125" s="37" t="s">
        <v>11</v>
      </c>
      <c r="C125" s="75">
        <v>40571</v>
      </c>
      <c r="D125" s="76"/>
      <c r="E125" s="72"/>
      <c r="F125" s="186"/>
      <c r="G125" s="72"/>
      <c r="H125" s="180"/>
      <c r="I125" s="22"/>
      <c r="J125" s="27" t="e">
        <f t="shared" si="1"/>
        <v>#DIV/0!</v>
      </c>
      <c r="K125" s="174"/>
      <c r="L125" s="37"/>
      <c r="M125" s="13"/>
    </row>
    <row r="126" spans="1:13">
      <c r="A126" s="199"/>
      <c r="B126" s="19" t="s">
        <v>12</v>
      </c>
      <c r="C126" s="77">
        <v>40572</v>
      </c>
      <c r="D126" s="76"/>
      <c r="E126" s="73"/>
      <c r="F126" s="190"/>
      <c r="G126" s="73"/>
      <c r="H126" s="181"/>
      <c r="I126" s="28"/>
      <c r="J126" s="29" t="e">
        <f t="shared" si="1"/>
        <v>#DIV/0!</v>
      </c>
      <c r="K126" s="175"/>
      <c r="L126" s="19"/>
      <c r="M126" s="14"/>
    </row>
    <row r="127" spans="1:13">
      <c r="A127" s="199"/>
      <c r="B127" s="19" t="s">
        <v>13</v>
      </c>
      <c r="C127" s="77">
        <v>40573</v>
      </c>
      <c r="D127" s="76"/>
      <c r="E127" s="73"/>
      <c r="F127" s="190"/>
      <c r="G127" s="73"/>
      <c r="H127" s="181"/>
      <c r="I127" s="28"/>
      <c r="J127" s="29" t="e">
        <f t="shared" si="1"/>
        <v>#DIV/0!</v>
      </c>
      <c r="K127" s="175"/>
      <c r="L127" s="19"/>
      <c r="M127" s="14"/>
    </row>
    <row r="128" spans="1:13">
      <c r="A128" s="199" t="s">
        <v>38</v>
      </c>
      <c r="B128" s="37" t="s">
        <v>14</v>
      </c>
      <c r="C128" s="75">
        <v>40574</v>
      </c>
      <c r="D128" s="76"/>
      <c r="E128" s="72"/>
      <c r="F128" s="186"/>
      <c r="G128" s="72"/>
      <c r="H128" s="180"/>
      <c r="I128" s="22"/>
      <c r="J128" s="27" t="e">
        <f t="shared" si="1"/>
        <v>#DIV/0!</v>
      </c>
      <c r="K128" s="174"/>
      <c r="L128" s="37"/>
      <c r="M128" s="13"/>
    </row>
    <row r="129" spans="1:13">
      <c r="A129" s="199"/>
      <c r="B129" s="37" t="s">
        <v>15</v>
      </c>
      <c r="C129" s="75">
        <v>40575</v>
      </c>
      <c r="D129" s="76"/>
      <c r="E129" s="72"/>
      <c r="F129" s="186"/>
      <c r="G129" s="72"/>
      <c r="H129" s="180"/>
      <c r="I129" s="22"/>
      <c r="J129" s="27" t="e">
        <f t="shared" si="1"/>
        <v>#DIV/0!</v>
      </c>
      <c r="K129" s="174"/>
      <c r="L129" s="37"/>
      <c r="M129" s="13"/>
    </row>
    <row r="130" spans="1:13">
      <c r="A130" s="199"/>
      <c r="B130" s="37" t="s">
        <v>16</v>
      </c>
      <c r="C130" s="75">
        <v>40576</v>
      </c>
      <c r="D130" s="76"/>
      <c r="E130" s="72"/>
      <c r="F130" s="186"/>
      <c r="G130" s="72"/>
      <c r="H130" s="180"/>
      <c r="I130" s="22"/>
      <c r="J130" s="27" t="e">
        <f t="shared" si="1"/>
        <v>#DIV/0!</v>
      </c>
      <c r="K130" s="174"/>
      <c r="L130" s="37"/>
      <c r="M130" s="13"/>
    </row>
    <row r="131" spans="1:13">
      <c r="A131" s="199"/>
      <c r="B131" s="37" t="s">
        <v>17</v>
      </c>
      <c r="C131" s="75">
        <v>40577</v>
      </c>
      <c r="D131" s="76"/>
      <c r="E131" s="72"/>
      <c r="F131" s="186"/>
      <c r="G131" s="72"/>
      <c r="H131" s="180"/>
      <c r="I131" s="22"/>
      <c r="J131" s="27" t="e">
        <f t="shared" si="1"/>
        <v>#DIV/0!</v>
      </c>
      <c r="K131" s="174"/>
      <c r="L131" s="37"/>
      <c r="M131" s="13"/>
    </row>
    <row r="132" spans="1:13">
      <c r="A132" s="199"/>
      <c r="B132" s="37" t="s">
        <v>11</v>
      </c>
      <c r="C132" s="75">
        <v>40578</v>
      </c>
      <c r="D132" s="76"/>
      <c r="E132" s="72"/>
      <c r="F132" s="186"/>
      <c r="G132" s="72"/>
      <c r="H132" s="180"/>
      <c r="I132" s="22"/>
      <c r="J132" s="27" t="e">
        <f t="shared" si="1"/>
        <v>#DIV/0!</v>
      </c>
      <c r="K132" s="174"/>
      <c r="L132" s="37"/>
      <c r="M132" s="13"/>
    </row>
    <row r="133" spans="1:13">
      <c r="A133" s="199"/>
      <c r="B133" s="19" t="s">
        <v>12</v>
      </c>
      <c r="C133" s="77">
        <v>40579</v>
      </c>
      <c r="D133" s="76"/>
      <c r="E133" s="73"/>
      <c r="F133" s="190"/>
      <c r="G133" s="73"/>
      <c r="H133" s="181"/>
      <c r="I133" s="28"/>
      <c r="J133" s="29" t="e">
        <f t="shared" si="1"/>
        <v>#DIV/0!</v>
      </c>
      <c r="K133" s="175"/>
      <c r="L133" s="19"/>
      <c r="M133" s="14"/>
    </row>
    <row r="134" spans="1:13">
      <c r="A134" s="199"/>
      <c r="B134" s="19" t="s">
        <v>13</v>
      </c>
      <c r="C134" s="77">
        <v>40580</v>
      </c>
      <c r="D134" s="76"/>
      <c r="E134" s="73"/>
      <c r="F134" s="190"/>
      <c r="G134" s="73"/>
      <c r="H134" s="181"/>
      <c r="I134" s="28"/>
      <c r="J134" s="29" t="e">
        <f t="shared" si="1"/>
        <v>#DIV/0!</v>
      </c>
      <c r="K134" s="175"/>
      <c r="L134" s="19"/>
      <c r="M134" s="14"/>
    </row>
    <row r="135" spans="1:13">
      <c r="A135" s="199" t="s">
        <v>39</v>
      </c>
      <c r="B135" s="37" t="s">
        <v>14</v>
      </c>
      <c r="C135" s="75">
        <v>40581</v>
      </c>
      <c r="D135" s="76"/>
      <c r="E135" s="72"/>
      <c r="F135" s="186"/>
      <c r="G135" s="72"/>
      <c r="H135" s="180"/>
      <c r="I135" s="22"/>
      <c r="J135" s="27" t="e">
        <f t="shared" ref="J135:J198" si="2">I135/H135</f>
        <v>#DIV/0!</v>
      </c>
      <c r="K135" s="174"/>
      <c r="L135" s="37"/>
      <c r="M135" s="13"/>
    </row>
    <row r="136" spans="1:13">
      <c r="A136" s="199"/>
      <c r="B136" s="37" t="s">
        <v>15</v>
      </c>
      <c r="C136" s="75">
        <v>40582</v>
      </c>
      <c r="D136" s="76"/>
      <c r="E136" s="72"/>
      <c r="F136" s="186"/>
      <c r="G136" s="72"/>
      <c r="H136" s="180"/>
      <c r="I136" s="22"/>
      <c r="J136" s="27" t="e">
        <f t="shared" si="2"/>
        <v>#DIV/0!</v>
      </c>
      <c r="K136" s="174"/>
      <c r="L136" s="37"/>
      <c r="M136" s="13"/>
    </row>
    <row r="137" spans="1:13">
      <c r="A137" s="199"/>
      <c r="B137" s="37" t="s">
        <v>16</v>
      </c>
      <c r="C137" s="75">
        <v>40583</v>
      </c>
      <c r="D137" s="76"/>
      <c r="E137" s="72"/>
      <c r="F137" s="186"/>
      <c r="G137" s="72"/>
      <c r="H137" s="180"/>
      <c r="I137" s="22"/>
      <c r="J137" s="27" t="e">
        <f t="shared" si="2"/>
        <v>#DIV/0!</v>
      </c>
      <c r="K137" s="174"/>
      <c r="L137" s="37"/>
      <c r="M137" s="13"/>
    </row>
    <row r="138" spans="1:13">
      <c r="A138" s="199"/>
      <c r="B138" s="37" t="s">
        <v>17</v>
      </c>
      <c r="C138" s="75">
        <v>40584</v>
      </c>
      <c r="D138" s="76"/>
      <c r="E138" s="72"/>
      <c r="F138" s="186"/>
      <c r="G138" s="72"/>
      <c r="H138" s="180"/>
      <c r="I138" s="22"/>
      <c r="J138" s="27" t="e">
        <f t="shared" si="2"/>
        <v>#DIV/0!</v>
      </c>
      <c r="K138" s="174"/>
      <c r="L138" s="37"/>
      <c r="M138" s="13"/>
    </row>
    <row r="139" spans="1:13">
      <c r="A139" s="199"/>
      <c r="B139" s="37" t="s">
        <v>11</v>
      </c>
      <c r="C139" s="75">
        <v>40585</v>
      </c>
      <c r="D139" s="76"/>
      <c r="E139" s="72"/>
      <c r="F139" s="186"/>
      <c r="G139" s="72"/>
      <c r="H139" s="180"/>
      <c r="I139" s="22"/>
      <c r="J139" s="27" t="e">
        <f t="shared" si="2"/>
        <v>#DIV/0!</v>
      </c>
      <c r="K139" s="174"/>
      <c r="L139" s="37"/>
      <c r="M139" s="13"/>
    </row>
    <row r="140" spans="1:13">
      <c r="A140" s="199"/>
      <c r="B140" s="19" t="s">
        <v>12</v>
      </c>
      <c r="C140" s="77">
        <v>40586</v>
      </c>
      <c r="D140" s="76"/>
      <c r="E140" s="73"/>
      <c r="F140" s="190"/>
      <c r="G140" s="73"/>
      <c r="H140" s="181"/>
      <c r="I140" s="28"/>
      <c r="J140" s="29" t="e">
        <f t="shared" si="2"/>
        <v>#DIV/0!</v>
      </c>
      <c r="K140" s="175"/>
      <c r="L140" s="19"/>
      <c r="M140" s="14"/>
    </row>
    <row r="141" spans="1:13">
      <c r="A141" s="199"/>
      <c r="B141" s="19" t="s">
        <v>13</v>
      </c>
      <c r="C141" s="77">
        <v>40587</v>
      </c>
      <c r="D141" s="76"/>
      <c r="E141" s="73"/>
      <c r="F141" s="190"/>
      <c r="G141" s="73"/>
      <c r="H141" s="181"/>
      <c r="I141" s="28"/>
      <c r="J141" s="29" t="e">
        <f t="shared" si="2"/>
        <v>#DIV/0!</v>
      </c>
      <c r="K141" s="175"/>
      <c r="L141" s="19"/>
      <c r="M141" s="14"/>
    </row>
    <row r="142" spans="1:13">
      <c r="A142" s="199" t="s">
        <v>40</v>
      </c>
      <c r="B142" s="37" t="s">
        <v>14</v>
      </c>
      <c r="C142" s="75">
        <v>40588</v>
      </c>
      <c r="D142" s="76"/>
      <c r="E142" s="72"/>
      <c r="F142" s="186"/>
      <c r="G142" s="72"/>
      <c r="H142" s="180"/>
      <c r="I142" s="22"/>
      <c r="J142" s="27" t="e">
        <f t="shared" si="2"/>
        <v>#DIV/0!</v>
      </c>
      <c r="K142" s="174"/>
      <c r="L142" s="37"/>
      <c r="M142" s="13"/>
    </row>
    <row r="143" spans="1:13">
      <c r="A143" s="199"/>
      <c r="B143" s="37" t="s">
        <v>15</v>
      </c>
      <c r="C143" s="75">
        <v>40589</v>
      </c>
      <c r="D143" s="76"/>
      <c r="E143" s="72"/>
      <c r="F143" s="186"/>
      <c r="G143" s="72"/>
      <c r="H143" s="180"/>
      <c r="I143" s="22"/>
      <c r="J143" s="27" t="e">
        <f t="shared" si="2"/>
        <v>#DIV/0!</v>
      </c>
      <c r="K143" s="174"/>
      <c r="L143" s="37"/>
      <c r="M143" s="13"/>
    </row>
    <row r="144" spans="1:13">
      <c r="A144" s="199"/>
      <c r="B144" s="37" t="s">
        <v>16</v>
      </c>
      <c r="C144" s="75">
        <v>40590</v>
      </c>
      <c r="D144" s="76"/>
      <c r="E144" s="72"/>
      <c r="F144" s="186"/>
      <c r="G144" s="72"/>
      <c r="H144" s="180"/>
      <c r="I144" s="22"/>
      <c r="J144" s="27" t="e">
        <f t="shared" si="2"/>
        <v>#DIV/0!</v>
      </c>
      <c r="K144" s="174"/>
      <c r="L144" s="37"/>
      <c r="M144" s="13"/>
    </row>
    <row r="145" spans="1:13">
      <c r="A145" s="199"/>
      <c r="B145" s="37" t="s">
        <v>17</v>
      </c>
      <c r="C145" s="75">
        <v>40591</v>
      </c>
      <c r="D145" s="76"/>
      <c r="E145" s="72"/>
      <c r="F145" s="186"/>
      <c r="G145" s="72"/>
      <c r="H145" s="180"/>
      <c r="I145" s="22"/>
      <c r="J145" s="27" t="e">
        <f t="shared" si="2"/>
        <v>#DIV/0!</v>
      </c>
      <c r="K145" s="174"/>
      <c r="L145" s="37"/>
      <c r="M145" s="13"/>
    </row>
    <row r="146" spans="1:13">
      <c r="A146" s="199"/>
      <c r="B146" s="37" t="s">
        <v>11</v>
      </c>
      <c r="C146" s="75">
        <v>40592</v>
      </c>
      <c r="D146" s="76"/>
      <c r="E146" s="72"/>
      <c r="F146" s="186"/>
      <c r="G146" s="72"/>
      <c r="H146" s="180"/>
      <c r="I146" s="22"/>
      <c r="J146" s="27" t="e">
        <f t="shared" si="2"/>
        <v>#DIV/0!</v>
      </c>
      <c r="K146" s="174"/>
      <c r="L146" s="37"/>
      <c r="M146" s="13"/>
    </row>
    <row r="147" spans="1:13">
      <c r="A147" s="199"/>
      <c r="B147" s="19" t="s">
        <v>12</v>
      </c>
      <c r="C147" s="77">
        <v>40593</v>
      </c>
      <c r="D147" s="76"/>
      <c r="E147" s="73"/>
      <c r="F147" s="190"/>
      <c r="G147" s="73"/>
      <c r="H147" s="181"/>
      <c r="I147" s="28"/>
      <c r="J147" s="29" t="e">
        <f t="shared" si="2"/>
        <v>#DIV/0!</v>
      </c>
      <c r="K147" s="175"/>
      <c r="L147" s="19"/>
      <c r="M147" s="14"/>
    </row>
    <row r="148" spans="1:13">
      <c r="A148" s="199"/>
      <c r="B148" s="19" t="s">
        <v>13</v>
      </c>
      <c r="C148" s="77">
        <v>40594</v>
      </c>
      <c r="D148" s="76"/>
      <c r="E148" s="73"/>
      <c r="F148" s="190"/>
      <c r="G148" s="73"/>
      <c r="H148" s="181"/>
      <c r="I148" s="28"/>
      <c r="J148" s="29" t="e">
        <f t="shared" si="2"/>
        <v>#DIV/0!</v>
      </c>
      <c r="K148" s="175"/>
      <c r="L148" s="19"/>
      <c r="M148" s="14"/>
    </row>
    <row r="149" spans="1:13">
      <c r="A149" s="199" t="s">
        <v>41</v>
      </c>
      <c r="B149" s="37" t="s">
        <v>14</v>
      </c>
      <c r="C149" s="75">
        <v>40595</v>
      </c>
      <c r="D149" s="76"/>
      <c r="E149" s="72"/>
      <c r="F149" s="186"/>
      <c r="G149" s="72"/>
      <c r="H149" s="180"/>
      <c r="I149" s="22"/>
      <c r="J149" s="27" t="e">
        <f t="shared" si="2"/>
        <v>#DIV/0!</v>
      </c>
      <c r="K149" s="174"/>
      <c r="L149" s="37"/>
      <c r="M149" s="13"/>
    </row>
    <row r="150" spans="1:13">
      <c r="A150" s="199"/>
      <c r="B150" s="37" t="s">
        <v>15</v>
      </c>
      <c r="C150" s="75">
        <v>40596</v>
      </c>
      <c r="D150" s="76"/>
      <c r="E150" s="72"/>
      <c r="F150" s="186"/>
      <c r="G150" s="72"/>
      <c r="H150" s="180"/>
      <c r="I150" s="22"/>
      <c r="J150" s="27" t="e">
        <f t="shared" si="2"/>
        <v>#DIV/0!</v>
      </c>
      <c r="K150" s="174"/>
      <c r="L150" s="37"/>
      <c r="M150" s="13"/>
    </row>
    <row r="151" spans="1:13">
      <c r="A151" s="199"/>
      <c r="B151" s="37" t="s">
        <v>16</v>
      </c>
      <c r="C151" s="75">
        <v>40597</v>
      </c>
      <c r="D151" s="76"/>
      <c r="E151" s="72"/>
      <c r="F151" s="186"/>
      <c r="G151" s="72"/>
      <c r="H151" s="180"/>
      <c r="I151" s="22"/>
      <c r="J151" s="27" t="e">
        <f t="shared" si="2"/>
        <v>#DIV/0!</v>
      </c>
      <c r="K151" s="174"/>
      <c r="L151" s="37"/>
      <c r="M151" s="13"/>
    </row>
    <row r="152" spans="1:13">
      <c r="A152" s="199"/>
      <c r="B152" s="37" t="s">
        <v>17</v>
      </c>
      <c r="C152" s="75">
        <v>40598</v>
      </c>
      <c r="D152" s="76"/>
      <c r="E152" s="72"/>
      <c r="F152" s="186"/>
      <c r="G152" s="72"/>
      <c r="H152" s="180"/>
      <c r="I152" s="22"/>
      <c r="J152" s="27" t="e">
        <f t="shared" si="2"/>
        <v>#DIV/0!</v>
      </c>
      <c r="K152" s="174"/>
      <c r="L152" s="37"/>
      <c r="M152" s="13"/>
    </row>
    <row r="153" spans="1:13">
      <c r="A153" s="199"/>
      <c r="B153" s="37" t="s">
        <v>11</v>
      </c>
      <c r="C153" s="75">
        <v>40599</v>
      </c>
      <c r="D153" s="76"/>
      <c r="E153" s="72"/>
      <c r="F153" s="186"/>
      <c r="G153" s="72"/>
      <c r="H153" s="180"/>
      <c r="I153" s="22"/>
      <c r="J153" s="27" t="e">
        <f t="shared" si="2"/>
        <v>#DIV/0!</v>
      </c>
      <c r="K153" s="174"/>
      <c r="L153" s="37"/>
      <c r="M153" s="13"/>
    </row>
    <row r="154" spans="1:13">
      <c r="A154" s="199"/>
      <c r="B154" s="19" t="s">
        <v>12</v>
      </c>
      <c r="C154" s="77">
        <v>40600</v>
      </c>
      <c r="D154" s="76"/>
      <c r="E154" s="73"/>
      <c r="F154" s="190"/>
      <c r="G154" s="73"/>
      <c r="H154" s="181"/>
      <c r="I154" s="28"/>
      <c r="J154" s="29" t="e">
        <f t="shared" si="2"/>
        <v>#DIV/0!</v>
      </c>
      <c r="K154" s="175"/>
      <c r="L154" s="19"/>
      <c r="M154" s="14"/>
    </row>
    <row r="155" spans="1:13">
      <c r="A155" s="199"/>
      <c r="B155" s="19" t="s">
        <v>13</v>
      </c>
      <c r="C155" s="77">
        <v>40601</v>
      </c>
      <c r="D155" s="76"/>
      <c r="E155" s="73"/>
      <c r="F155" s="190"/>
      <c r="G155" s="73"/>
      <c r="H155" s="181"/>
      <c r="I155" s="28"/>
      <c r="J155" s="29" t="e">
        <f t="shared" si="2"/>
        <v>#DIV/0!</v>
      </c>
      <c r="K155" s="175"/>
      <c r="L155" s="19"/>
      <c r="M155" s="14"/>
    </row>
    <row r="156" spans="1:13">
      <c r="A156" s="199" t="s">
        <v>42</v>
      </c>
      <c r="B156" s="37" t="s">
        <v>14</v>
      </c>
      <c r="C156" s="75">
        <v>40602</v>
      </c>
      <c r="D156" s="76"/>
      <c r="E156" s="72"/>
      <c r="F156" s="186"/>
      <c r="G156" s="72"/>
      <c r="H156" s="180"/>
      <c r="I156" s="22"/>
      <c r="J156" s="27" t="e">
        <f t="shared" si="2"/>
        <v>#DIV/0!</v>
      </c>
      <c r="K156" s="174"/>
      <c r="L156" s="37"/>
      <c r="M156" s="13"/>
    </row>
    <row r="157" spans="1:13">
      <c r="A157" s="199"/>
      <c r="B157" s="37" t="s">
        <v>15</v>
      </c>
      <c r="C157" s="75">
        <v>40603</v>
      </c>
      <c r="D157" s="76"/>
      <c r="E157" s="72"/>
      <c r="F157" s="186"/>
      <c r="G157" s="72"/>
      <c r="H157" s="180"/>
      <c r="I157" s="22"/>
      <c r="J157" s="27" t="e">
        <f t="shared" si="2"/>
        <v>#DIV/0!</v>
      </c>
      <c r="K157" s="174"/>
      <c r="L157" s="37"/>
      <c r="M157" s="13"/>
    </row>
    <row r="158" spans="1:13">
      <c r="A158" s="199"/>
      <c r="B158" s="37" t="s">
        <v>16</v>
      </c>
      <c r="C158" s="75">
        <v>40604</v>
      </c>
      <c r="D158" s="76"/>
      <c r="E158" s="72"/>
      <c r="F158" s="186"/>
      <c r="G158" s="72"/>
      <c r="H158" s="180"/>
      <c r="I158" s="22"/>
      <c r="J158" s="27" t="e">
        <f t="shared" si="2"/>
        <v>#DIV/0!</v>
      </c>
      <c r="K158" s="174"/>
      <c r="L158" s="37"/>
      <c r="M158" s="13"/>
    </row>
    <row r="159" spans="1:13">
      <c r="A159" s="199"/>
      <c r="B159" s="37" t="s">
        <v>17</v>
      </c>
      <c r="C159" s="75">
        <v>40605</v>
      </c>
      <c r="D159" s="76"/>
      <c r="E159" s="72"/>
      <c r="F159" s="186"/>
      <c r="G159" s="72"/>
      <c r="H159" s="180"/>
      <c r="I159" s="22"/>
      <c r="J159" s="27" t="e">
        <f t="shared" si="2"/>
        <v>#DIV/0!</v>
      </c>
      <c r="K159" s="174"/>
      <c r="L159" s="37"/>
      <c r="M159" s="13"/>
    </row>
    <row r="160" spans="1:13">
      <c r="A160" s="199"/>
      <c r="B160" s="37" t="s">
        <v>11</v>
      </c>
      <c r="C160" s="75">
        <v>40606</v>
      </c>
      <c r="D160" s="76"/>
      <c r="E160" s="72"/>
      <c r="F160" s="186"/>
      <c r="G160" s="72"/>
      <c r="H160" s="180"/>
      <c r="I160" s="22"/>
      <c r="J160" s="27" t="e">
        <f t="shared" si="2"/>
        <v>#DIV/0!</v>
      </c>
      <c r="K160" s="174"/>
      <c r="L160" s="37"/>
      <c r="M160" s="13"/>
    </row>
    <row r="161" spans="1:13">
      <c r="A161" s="199"/>
      <c r="B161" s="19" t="s">
        <v>12</v>
      </c>
      <c r="C161" s="77">
        <v>40607</v>
      </c>
      <c r="D161" s="76"/>
      <c r="E161" s="73"/>
      <c r="F161" s="190"/>
      <c r="G161" s="73"/>
      <c r="H161" s="181"/>
      <c r="I161" s="28"/>
      <c r="J161" s="29" t="e">
        <f t="shared" si="2"/>
        <v>#DIV/0!</v>
      </c>
      <c r="K161" s="175"/>
      <c r="L161" s="19"/>
      <c r="M161" s="14"/>
    </row>
    <row r="162" spans="1:13">
      <c r="A162" s="199"/>
      <c r="B162" s="19" t="s">
        <v>13</v>
      </c>
      <c r="C162" s="77">
        <v>40608</v>
      </c>
      <c r="D162" s="76"/>
      <c r="E162" s="73"/>
      <c r="F162" s="190"/>
      <c r="G162" s="73"/>
      <c r="H162" s="181"/>
      <c r="I162" s="28"/>
      <c r="J162" s="29" t="e">
        <f t="shared" si="2"/>
        <v>#DIV/0!</v>
      </c>
      <c r="K162" s="175"/>
      <c r="L162" s="19"/>
      <c r="M162" s="14"/>
    </row>
    <row r="163" spans="1:13">
      <c r="A163" s="199" t="s">
        <v>43</v>
      </c>
      <c r="B163" s="37" t="s">
        <v>14</v>
      </c>
      <c r="C163" s="75">
        <v>40609</v>
      </c>
      <c r="D163" s="76"/>
      <c r="E163" s="72"/>
      <c r="F163" s="186"/>
      <c r="G163" s="72"/>
      <c r="H163" s="180"/>
      <c r="I163" s="22"/>
      <c r="J163" s="27" t="e">
        <f t="shared" si="2"/>
        <v>#DIV/0!</v>
      </c>
      <c r="K163" s="174"/>
      <c r="L163" s="37"/>
      <c r="M163" s="13"/>
    </row>
    <row r="164" spans="1:13">
      <c r="A164" s="199"/>
      <c r="B164" s="37" t="s">
        <v>15</v>
      </c>
      <c r="C164" s="75">
        <v>40610</v>
      </c>
      <c r="D164" s="76"/>
      <c r="E164" s="72"/>
      <c r="F164" s="186"/>
      <c r="G164" s="72"/>
      <c r="H164" s="180"/>
      <c r="I164" s="22"/>
      <c r="J164" s="27" t="e">
        <f t="shared" si="2"/>
        <v>#DIV/0!</v>
      </c>
      <c r="K164" s="174"/>
      <c r="L164" s="37"/>
      <c r="M164" s="13"/>
    </row>
    <row r="165" spans="1:13">
      <c r="A165" s="199"/>
      <c r="B165" s="37" t="s">
        <v>16</v>
      </c>
      <c r="C165" s="75">
        <v>40611</v>
      </c>
      <c r="D165" s="76"/>
      <c r="E165" s="72"/>
      <c r="F165" s="186"/>
      <c r="G165" s="72"/>
      <c r="H165" s="180"/>
      <c r="I165" s="22"/>
      <c r="J165" s="27" t="e">
        <f t="shared" si="2"/>
        <v>#DIV/0!</v>
      </c>
      <c r="K165" s="174"/>
      <c r="L165" s="37"/>
      <c r="M165" s="13"/>
    </row>
    <row r="166" spans="1:13">
      <c r="A166" s="199"/>
      <c r="B166" s="37" t="s">
        <v>17</v>
      </c>
      <c r="C166" s="75">
        <v>40612</v>
      </c>
      <c r="D166" s="76"/>
      <c r="E166" s="72"/>
      <c r="F166" s="186"/>
      <c r="G166" s="72"/>
      <c r="H166" s="180"/>
      <c r="I166" s="22"/>
      <c r="J166" s="27" t="e">
        <f t="shared" si="2"/>
        <v>#DIV/0!</v>
      </c>
      <c r="K166" s="174"/>
      <c r="L166" s="37"/>
      <c r="M166" s="13"/>
    </row>
    <row r="167" spans="1:13">
      <c r="A167" s="199"/>
      <c r="B167" s="37" t="s">
        <v>11</v>
      </c>
      <c r="C167" s="75">
        <v>40613</v>
      </c>
      <c r="D167" s="76"/>
      <c r="E167" s="72"/>
      <c r="F167" s="186"/>
      <c r="G167" s="72"/>
      <c r="H167" s="180"/>
      <c r="I167" s="22"/>
      <c r="J167" s="27" t="e">
        <f t="shared" si="2"/>
        <v>#DIV/0!</v>
      </c>
      <c r="K167" s="174"/>
      <c r="L167" s="37"/>
      <c r="M167" s="13"/>
    </row>
    <row r="168" spans="1:13">
      <c r="A168" s="199"/>
      <c r="B168" s="19" t="s">
        <v>12</v>
      </c>
      <c r="C168" s="77">
        <v>40614</v>
      </c>
      <c r="D168" s="76"/>
      <c r="E168" s="73"/>
      <c r="F168" s="190"/>
      <c r="G168" s="73"/>
      <c r="H168" s="181"/>
      <c r="I168" s="28"/>
      <c r="J168" s="29" t="e">
        <f t="shared" si="2"/>
        <v>#DIV/0!</v>
      </c>
      <c r="K168" s="175"/>
      <c r="L168" s="19"/>
      <c r="M168" s="14"/>
    </row>
    <row r="169" spans="1:13">
      <c r="A169" s="199"/>
      <c r="B169" s="19" t="s">
        <v>13</v>
      </c>
      <c r="C169" s="77">
        <v>40615</v>
      </c>
      <c r="D169" s="76"/>
      <c r="E169" s="73"/>
      <c r="F169" s="190"/>
      <c r="G169" s="73"/>
      <c r="H169" s="181"/>
      <c r="I169" s="28"/>
      <c r="J169" s="29" t="e">
        <f t="shared" si="2"/>
        <v>#DIV/0!</v>
      </c>
      <c r="K169" s="175"/>
      <c r="L169" s="19"/>
      <c r="M169" s="14"/>
    </row>
    <row r="170" spans="1:13">
      <c r="A170" s="199" t="s">
        <v>44</v>
      </c>
      <c r="B170" s="37" t="s">
        <v>14</v>
      </c>
      <c r="C170" s="75">
        <v>40616</v>
      </c>
      <c r="D170" s="76"/>
      <c r="E170" s="72"/>
      <c r="F170" s="186"/>
      <c r="G170" s="72"/>
      <c r="H170" s="180"/>
      <c r="I170" s="22"/>
      <c r="J170" s="27" t="e">
        <f t="shared" si="2"/>
        <v>#DIV/0!</v>
      </c>
      <c r="K170" s="174"/>
      <c r="L170" s="37"/>
      <c r="M170" s="13"/>
    </row>
    <row r="171" spans="1:13">
      <c r="A171" s="199"/>
      <c r="B171" s="37" t="s">
        <v>15</v>
      </c>
      <c r="C171" s="75">
        <v>40617</v>
      </c>
      <c r="D171" s="76"/>
      <c r="E171" s="72"/>
      <c r="F171" s="186"/>
      <c r="G171" s="72"/>
      <c r="H171" s="180"/>
      <c r="I171" s="22"/>
      <c r="J171" s="27" t="e">
        <f t="shared" si="2"/>
        <v>#DIV/0!</v>
      </c>
      <c r="K171" s="174"/>
      <c r="L171" s="37"/>
      <c r="M171" s="13"/>
    </row>
    <row r="172" spans="1:13">
      <c r="A172" s="199"/>
      <c r="B172" s="37" t="s">
        <v>16</v>
      </c>
      <c r="C172" s="75">
        <v>40618</v>
      </c>
      <c r="D172" s="76"/>
      <c r="E172" s="72"/>
      <c r="F172" s="186"/>
      <c r="G172" s="72"/>
      <c r="H172" s="180"/>
      <c r="I172" s="22"/>
      <c r="J172" s="27" t="e">
        <f t="shared" si="2"/>
        <v>#DIV/0!</v>
      </c>
      <c r="K172" s="174"/>
      <c r="L172" s="37"/>
      <c r="M172" s="13"/>
    </row>
    <row r="173" spans="1:13">
      <c r="A173" s="199"/>
      <c r="B173" s="37" t="s">
        <v>17</v>
      </c>
      <c r="C173" s="75">
        <v>40619</v>
      </c>
      <c r="D173" s="76"/>
      <c r="E173" s="72"/>
      <c r="F173" s="186"/>
      <c r="G173" s="72"/>
      <c r="H173" s="180"/>
      <c r="I173" s="22"/>
      <c r="J173" s="27" t="e">
        <f t="shared" si="2"/>
        <v>#DIV/0!</v>
      </c>
      <c r="K173" s="174"/>
      <c r="L173" s="37"/>
      <c r="M173" s="13"/>
    </row>
    <row r="174" spans="1:13">
      <c r="A174" s="199"/>
      <c r="B174" s="37" t="s">
        <v>11</v>
      </c>
      <c r="C174" s="75">
        <v>40620</v>
      </c>
      <c r="D174" s="76"/>
      <c r="E174" s="72"/>
      <c r="F174" s="186"/>
      <c r="G174" s="72"/>
      <c r="H174" s="180"/>
      <c r="I174" s="22"/>
      <c r="J174" s="27" t="e">
        <f t="shared" si="2"/>
        <v>#DIV/0!</v>
      </c>
      <c r="K174" s="174"/>
      <c r="L174" s="37"/>
      <c r="M174" s="13"/>
    </row>
    <row r="175" spans="1:13">
      <c r="A175" s="199"/>
      <c r="B175" s="19" t="s">
        <v>12</v>
      </c>
      <c r="C175" s="77">
        <v>40621</v>
      </c>
      <c r="D175" s="76"/>
      <c r="E175" s="73"/>
      <c r="F175" s="190"/>
      <c r="G175" s="73"/>
      <c r="H175" s="181"/>
      <c r="I175" s="28"/>
      <c r="J175" s="29" t="e">
        <f t="shared" si="2"/>
        <v>#DIV/0!</v>
      </c>
      <c r="K175" s="175"/>
      <c r="L175" s="19"/>
      <c r="M175" s="14"/>
    </row>
    <row r="176" spans="1:13">
      <c r="A176" s="199"/>
      <c r="B176" s="19" t="s">
        <v>13</v>
      </c>
      <c r="C176" s="77">
        <v>40622</v>
      </c>
      <c r="D176" s="76"/>
      <c r="E176" s="73"/>
      <c r="F176" s="190"/>
      <c r="G176" s="73"/>
      <c r="H176" s="181"/>
      <c r="I176" s="28"/>
      <c r="J176" s="29" t="e">
        <f t="shared" si="2"/>
        <v>#DIV/0!</v>
      </c>
      <c r="K176" s="175"/>
      <c r="L176" s="19"/>
      <c r="M176" s="14"/>
    </row>
    <row r="177" spans="1:13">
      <c r="A177" s="199" t="s">
        <v>45</v>
      </c>
      <c r="B177" s="37" t="s">
        <v>14</v>
      </c>
      <c r="C177" s="75">
        <v>40623</v>
      </c>
      <c r="D177" s="76"/>
      <c r="E177" s="72"/>
      <c r="F177" s="186"/>
      <c r="G177" s="72"/>
      <c r="H177" s="180"/>
      <c r="I177" s="22"/>
      <c r="J177" s="27" t="e">
        <f t="shared" si="2"/>
        <v>#DIV/0!</v>
      </c>
      <c r="K177" s="174"/>
      <c r="L177" s="37"/>
      <c r="M177" s="13"/>
    </row>
    <row r="178" spans="1:13">
      <c r="A178" s="199"/>
      <c r="B178" s="37" t="s">
        <v>15</v>
      </c>
      <c r="C178" s="75">
        <v>40624</v>
      </c>
      <c r="D178" s="76"/>
      <c r="E178" s="72"/>
      <c r="F178" s="186"/>
      <c r="G178" s="72"/>
      <c r="H178" s="180"/>
      <c r="I178" s="22"/>
      <c r="J178" s="27" t="e">
        <f t="shared" si="2"/>
        <v>#DIV/0!</v>
      </c>
      <c r="K178" s="174"/>
      <c r="L178" s="37"/>
      <c r="M178" s="13"/>
    </row>
    <row r="179" spans="1:13">
      <c r="A179" s="199"/>
      <c r="B179" s="37" t="s">
        <v>16</v>
      </c>
      <c r="C179" s="75">
        <v>40625</v>
      </c>
      <c r="D179" s="76"/>
      <c r="E179" s="72"/>
      <c r="F179" s="186"/>
      <c r="G179" s="72"/>
      <c r="H179" s="180"/>
      <c r="I179" s="22"/>
      <c r="J179" s="27" t="e">
        <f t="shared" si="2"/>
        <v>#DIV/0!</v>
      </c>
      <c r="K179" s="174"/>
      <c r="L179" s="37"/>
      <c r="M179" s="13"/>
    </row>
    <row r="180" spans="1:13">
      <c r="A180" s="199"/>
      <c r="B180" s="37" t="s">
        <v>17</v>
      </c>
      <c r="C180" s="75">
        <v>40626</v>
      </c>
      <c r="D180" s="76"/>
      <c r="E180" s="72"/>
      <c r="F180" s="186"/>
      <c r="G180" s="72"/>
      <c r="H180" s="180"/>
      <c r="I180" s="22"/>
      <c r="J180" s="27" t="e">
        <f t="shared" si="2"/>
        <v>#DIV/0!</v>
      </c>
      <c r="K180" s="174"/>
      <c r="L180" s="37"/>
      <c r="M180" s="13"/>
    </row>
    <row r="181" spans="1:13">
      <c r="A181" s="199"/>
      <c r="B181" s="37" t="s">
        <v>11</v>
      </c>
      <c r="C181" s="75">
        <v>40627</v>
      </c>
      <c r="D181" s="76"/>
      <c r="E181" s="72"/>
      <c r="F181" s="186"/>
      <c r="G181" s="72"/>
      <c r="H181" s="180"/>
      <c r="I181" s="22"/>
      <c r="J181" s="27" t="e">
        <f t="shared" si="2"/>
        <v>#DIV/0!</v>
      </c>
      <c r="K181" s="174"/>
      <c r="L181" s="37"/>
      <c r="M181" s="13"/>
    </row>
    <row r="182" spans="1:13">
      <c r="A182" s="199"/>
      <c r="B182" s="19" t="s">
        <v>12</v>
      </c>
      <c r="C182" s="77">
        <v>40628</v>
      </c>
      <c r="D182" s="76"/>
      <c r="E182" s="73"/>
      <c r="F182" s="190"/>
      <c r="G182" s="73"/>
      <c r="H182" s="181"/>
      <c r="I182" s="28"/>
      <c r="J182" s="29" t="e">
        <f t="shared" si="2"/>
        <v>#DIV/0!</v>
      </c>
      <c r="K182" s="175"/>
      <c r="L182" s="19"/>
      <c r="M182" s="14"/>
    </row>
    <row r="183" spans="1:13">
      <c r="A183" s="199"/>
      <c r="B183" s="19" t="s">
        <v>13</v>
      </c>
      <c r="C183" s="77">
        <v>40629</v>
      </c>
      <c r="D183" s="76"/>
      <c r="E183" s="73"/>
      <c r="F183" s="190"/>
      <c r="G183" s="73"/>
      <c r="H183" s="181"/>
      <c r="I183" s="28"/>
      <c r="J183" s="29" t="e">
        <f t="shared" si="2"/>
        <v>#DIV/0!</v>
      </c>
      <c r="K183" s="175"/>
      <c r="L183" s="19"/>
      <c r="M183" s="14"/>
    </row>
    <row r="184" spans="1:13">
      <c r="A184" s="199" t="s">
        <v>46</v>
      </c>
      <c r="B184" s="37" t="s">
        <v>14</v>
      </c>
      <c r="C184" s="75">
        <v>40630</v>
      </c>
      <c r="D184" s="76"/>
      <c r="E184" s="72"/>
      <c r="F184" s="186"/>
      <c r="G184" s="72"/>
      <c r="H184" s="180"/>
      <c r="I184" s="22"/>
      <c r="J184" s="27" t="e">
        <f t="shared" si="2"/>
        <v>#DIV/0!</v>
      </c>
      <c r="K184" s="174"/>
      <c r="L184" s="37"/>
      <c r="M184" s="13"/>
    </row>
    <row r="185" spans="1:13">
      <c r="A185" s="199"/>
      <c r="B185" s="37" t="s">
        <v>15</v>
      </c>
      <c r="C185" s="75">
        <v>40631</v>
      </c>
      <c r="D185" s="76"/>
      <c r="E185" s="72"/>
      <c r="F185" s="186"/>
      <c r="G185" s="72"/>
      <c r="H185" s="180"/>
      <c r="I185" s="22"/>
      <c r="J185" s="27" t="e">
        <f t="shared" si="2"/>
        <v>#DIV/0!</v>
      </c>
      <c r="K185" s="174"/>
      <c r="L185" s="37"/>
      <c r="M185" s="13"/>
    </row>
    <row r="186" spans="1:13">
      <c r="A186" s="199"/>
      <c r="B186" s="37" t="s">
        <v>16</v>
      </c>
      <c r="C186" s="75">
        <v>40632</v>
      </c>
      <c r="D186" s="76"/>
      <c r="E186" s="72"/>
      <c r="F186" s="186"/>
      <c r="G186" s="72"/>
      <c r="H186" s="180"/>
      <c r="I186" s="22"/>
      <c r="J186" s="27" t="e">
        <f t="shared" si="2"/>
        <v>#DIV/0!</v>
      </c>
      <c r="K186" s="174"/>
      <c r="L186" s="37"/>
      <c r="M186" s="13"/>
    </row>
    <row r="187" spans="1:13">
      <c r="A187" s="199"/>
      <c r="B187" s="37" t="s">
        <v>17</v>
      </c>
      <c r="C187" s="75">
        <v>40633</v>
      </c>
      <c r="D187" s="76"/>
      <c r="E187" s="72"/>
      <c r="F187" s="186"/>
      <c r="G187" s="72"/>
      <c r="H187" s="180"/>
      <c r="I187" s="22"/>
      <c r="J187" s="27" t="e">
        <f t="shared" si="2"/>
        <v>#DIV/0!</v>
      </c>
      <c r="K187" s="174"/>
      <c r="L187" s="37"/>
      <c r="M187" s="13"/>
    </row>
    <row r="188" spans="1:13">
      <c r="A188" s="199"/>
      <c r="B188" s="37" t="s">
        <v>11</v>
      </c>
      <c r="C188" s="75">
        <v>40634</v>
      </c>
      <c r="D188" s="76"/>
      <c r="E188" s="72"/>
      <c r="F188" s="186"/>
      <c r="G188" s="72"/>
      <c r="H188" s="180"/>
      <c r="I188" s="22"/>
      <c r="J188" s="27" t="e">
        <f t="shared" si="2"/>
        <v>#DIV/0!</v>
      </c>
      <c r="K188" s="174"/>
      <c r="L188" s="37"/>
      <c r="M188" s="13"/>
    </row>
    <row r="189" spans="1:13">
      <c r="A189" s="199"/>
      <c r="B189" s="19" t="s">
        <v>12</v>
      </c>
      <c r="C189" s="77">
        <v>40635</v>
      </c>
      <c r="D189" s="76"/>
      <c r="E189" s="73"/>
      <c r="F189" s="190"/>
      <c r="G189" s="73"/>
      <c r="H189" s="181"/>
      <c r="I189" s="28"/>
      <c r="J189" s="29" t="e">
        <f t="shared" si="2"/>
        <v>#DIV/0!</v>
      </c>
      <c r="K189" s="175"/>
      <c r="L189" s="19"/>
      <c r="M189" s="14"/>
    </row>
    <row r="190" spans="1:13">
      <c r="A190" s="199"/>
      <c r="B190" s="19" t="s">
        <v>13</v>
      </c>
      <c r="C190" s="77">
        <v>40636</v>
      </c>
      <c r="D190" s="76"/>
      <c r="E190" s="73"/>
      <c r="F190" s="190"/>
      <c r="G190" s="73"/>
      <c r="H190" s="181"/>
      <c r="I190" s="28"/>
      <c r="J190" s="29" t="e">
        <f t="shared" si="2"/>
        <v>#DIV/0!</v>
      </c>
      <c r="K190" s="175"/>
      <c r="L190" s="19"/>
      <c r="M190" s="14"/>
    </row>
    <row r="191" spans="1:13">
      <c r="A191" s="199" t="s">
        <v>47</v>
      </c>
      <c r="B191" s="37" t="s">
        <v>14</v>
      </c>
      <c r="C191" s="75">
        <v>40637</v>
      </c>
      <c r="D191" s="76"/>
      <c r="E191" s="72"/>
      <c r="F191" s="186"/>
      <c r="G191" s="72"/>
      <c r="H191" s="180"/>
      <c r="I191" s="22"/>
      <c r="J191" s="27" t="e">
        <f t="shared" si="2"/>
        <v>#DIV/0!</v>
      </c>
      <c r="K191" s="174"/>
      <c r="L191" s="37"/>
      <c r="M191" s="13"/>
    </row>
    <row r="192" spans="1:13">
      <c r="A192" s="199"/>
      <c r="B192" s="37" t="s">
        <v>15</v>
      </c>
      <c r="C192" s="75">
        <v>40638</v>
      </c>
      <c r="D192" s="76"/>
      <c r="E192" s="72"/>
      <c r="F192" s="186"/>
      <c r="G192" s="72"/>
      <c r="H192" s="180"/>
      <c r="I192" s="22"/>
      <c r="J192" s="27" t="e">
        <f t="shared" si="2"/>
        <v>#DIV/0!</v>
      </c>
      <c r="K192" s="174"/>
      <c r="L192" s="37"/>
      <c r="M192" s="13"/>
    </row>
    <row r="193" spans="1:13">
      <c r="A193" s="199"/>
      <c r="B193" s="37" t="s">
        <v>16</v>
      </c>
      <c r="C193" s="75">
        <v>40639</v>
      </c>
      <c r="D193" s="76"/>
      <c r="E193" s="72"/>
      <c r="F193" s="186"/>
      <c r="G193" s="72"/>
      <c r="H193" s="180"/>
      <c r="I193" s="22"/>
      <c r="J193" s="27" t="e">
        <f t="shared" si="2"/>
        <v>#DIV/0!</v>
      </c>
      <c r="K193" s="174"/>
      <c r="L193" s="37"/>
      <c r="M193" s="13"/>
    </row>
    <row r="194" spans="1:13">
      <c r="A194" s="199"/>
      <c r="B194" s="37" t="s">
        <v>17</v>
      </c>
      <c r="C194" s="75">
        <v>40640</v>
      </c>
      <c r="D194" s="76"/>
      <c r="E194" s="72"/>
      <c r="F194" s="186"/>
      <c r="G194" s="72"/>
      <c r="H194" s="180"/>
      <c r="I194" s="22"/>
      <c r="J194" s="27" t="e">
        <f t="shared" si="2"/>
        <v>#DIV/0!</v>
      </c>
      <c r="K194" s="174"/>
      <c r="L194" s="37"/>
      <c r="M194" s="13"/>
    </row>
    <row r="195" spans="1:13">
      <c r="A195" s="199"/>
      <c r="B195" s="37" t="s">
        <v>11</v>
      </c>
      <c r="C195" s="75">
        <v>40641</v>
      </c>
      <c r="D195" s="76"/>
      <c r="E195" s="72"/>
      <c r="F195" s="186"/>
      <c r="G195" s="72"/>
      <c r="H195" s="180"/>
      <c r="I195" s="22"/>
      <c r="J195" s="27" t="e">
        <f t="shared" si="2"/>
        <v>#DIV/0!</v>
      </c>
      <c r="K195" s="174"/>
      <c r="L195" s="37"/>
      <c r="M195" s="13"/>
    </row>
    <row r="196" spans="1:13">
      <c r="A196" s="199"/>
      <c r="B196" s="19" t="s">
        <v>12</v>
      </c>
      <c r="C196" s="77">
        <v>40642</v>
      </c>
      <c r="D196" s="76"/>
      <c r="E196" s="73"/>
      <c r="F196" s="190"/>
      <c r="G196" s="73"/>
      <c r="H196" s="181"/>
      <c r="I196" s="28"/>
      <c r="J196" s="29" t="e">
        <f t="shared" si="2"/>
        <v>#DIV/0!</v>
      </c>
      <c r="K196" s="175"/>
      <c r="L196" s="19"/>
      <c r="M196" s="14"/>
    </row>
    <row r="197" spans="1:13">
      <c r="A197" s="199"/>
      <c r="B197" s="19" t="s">
        <v>13</v>
      </c>
      <c r="C197" s="77">
        <v>40643</v>
      </c>
      <c r="D197" s="76"/>
      <c r="E197" s="73"/>
      <c r="F197" s="190"/>
      <c r="G197" s="73"/>
      <c r="H197" s="181"/>
      <c r="I197" s="28"/>
      <c r="J197" s="29" t="e">
        <f t="shared" si="2"/>
        <v>#DIV/0!</v>
      </c>
      <c r="K197" s="175"/>
      <c r="L197" s="19"/>
      <c r="M197" s="14"/>
    </row>
    <row r="198" spans="1:13">
      <c r="A198" s="199" t="s">
        <v>48</v>
      </c>
      <c r="B198" s="37" t="s">
        <v>14</v>
      </c>
      <c r="C198" s="75">
        <v>40644</v>
      </c>
      <c r="D198" s="76"/>
      <c r="E198" s="72"/>
      <c r="F198" s="186"/>
      <c r="G198" s="72"/>
      <c r="H198" s="180"/>
      <c r="I198" s="22"/>
      <c r="J198" s="27" t="e">
        <f t="shared" si="2"/>
        <v>#DIV/0!</v>
      </c>
      <c r="K198" s="174"/>
      <c r="L198" s="37"/>
      <c r="M198" s="13"/>
    </row>
    <row r="199" spans="1:13">
      <c r="A199" s="199"/>
      <c r="B199" s="37" t="s">
        <v>15</v>
      </c>
      <c r="C199" s="75">
        <v>40645</v>
      </c>
      <c r="D199" s="76"/>
      <c r="E199" s="72"/>
      <c r="F199" s="186"/>
      <c r="G199" s="72"/>
      <c r="H199" s="180"/>
      <c r="I199" s="22"/>
      <c r="J199" s="27" t="e">
        <f t="shared" ref="J199:J262" si="3">I199/H199</f>
        <v>#DIV/0!</v>
      </c>
      <c r="K199" s="174"/>
      <c r="L199" s="37"/>
      <c r="M199" s="13"/>
    </row>
    <row r="200" spans="1:13">
      <c r="A200" s="199"/>
      <c r="B200" s="37" t="s">
        <v>16</v>
      </c>
      <c r="C200" s="75">
        <v>40646</v>
      </c>
      <c r="D200" s="76"/>
      <c r="E200" s="72"/>
      <c r="F200" s="186"/>
      <c r="G200" s="72"/>
      <c r="H200" s="180"/>
      <c r="I200" s="22"/>
      <c r="J200" s="27" t="e">
        <f t="shared" si="3"/>
        <v>#DIV/0!</v>
      </c>
      <c r="K200" s="174"/>
      <c r="L200" s="37"/>
      <c r="M200" s="13"/>
    </row>
    <row r="201" spans="1:13">
      <c r="A201" s="199"/>
      <c r="B201" s="37" t="s">
        <v>17</v>
      </c>
      <c r="C201" s="75">
        <v>40647</v>
      </c>
      <c r="D201" s="76"/>
      <c r="E201" s="72"/>
      <c r="F201" s="186"/>
      <c r="G201" s="72"/>
      <c r="H201" s="180"/>
      <c r="I201" s="22"/>
      <c r="J201" s="27" t="e">
        <f t="shared" si="3"/>
        <v>#DIV/0!</v>
      </c>
      <c r="K201" s="174"/>
      <c r="L201" s="37"/>
      <c r="M201" s="13"/>
    </row>
    <row r="202" spans="1:13">
      <c r="A202" s="199"/>
      <c r="B202" s="37" t="s">
        <v>11</v>
      </c>
      <c r="C202" s="75">
        <v>40648</v>
      </c>
      <c r="D202" s="76"/>
      <c r="E202" s="72"/>
      <c r="F202" s="186"/>
      <c r="G202" s="72"/>
      <c r="H202" s="180"/>
      <c r="I202" s="22"/>
      <c r="J202" s="27" t="e">
        <f t="shared" si="3"/>
        <v>#DIV/0!</v>
      </c>
      <c r="K202" s="174"/>
      <c r="L202" s="37"/>
      <c r="M202" s="13"/>
    </row>
    <row r="203" spans="1:13">
      <c r="A203" s="199"/>
      <c r="B203" s="19" t="s">
        <v>12</v>
      </c>
      <c r="C203" s="77">
        <v>40649</v>
      </c>
      <c r="D203" s="76"/>
      <c r="E203" s="73"/>
      <c r="F203" s="190"/>
      <c r="G203" s="73"/>
      <c r="H203" s="181"/>
      <c r="I203" s="28"/>
      <c r="J203" s="29" t="e">
        <f t="shared" si="3"/>
        <v>#DIV/0!</v>
      </c>
      <c r="K203" s="175"/>
      <c r="L203" s="19"/>
      <c r="M203" s="14"/>
    </row>
    <row r="204" spans="1:13">
      <c r="A204" s="199"/>
      <c r="B204" s="19" t="s">
        <v>13</v>
      </c>
      <c r="C204" s="77">
        <v>40650</v>
      </c>
      <c r="D204" s="76"/>
      <c r="E204" s="73"/>
      <c r="F204" s="190"/>
      <c r="G204" s="73"/>
      <c r="H204" s="181"/>
      <c r="I204" s="28"/>
      <c r="J204" s="29" t="e">
        <f t="shared" si="3"/>
        <v>#DIV/0!</v>
      </c>
      <c r="K204" s="175"/>
      <c r="L204" s="19"/>
      <c r="M204" s="14"/>
    </row>
    <row r="205" spans="1:13">
      <c r="A205" s="199" t="s">
        <v>49</v>
      </c>
      <c r="B205" s="37" t="s">
        <v>14</v>
      </c>
      <c r="C205" s="75">
        <v>40651</v>
      </c>
      <c r="D205" s="76"/>
      <c r="E205" s="72"/>
      <c r="F205" s="186"/>
      <c r="G205" s="72"/>
      <c r="H205" s="180"/>
      <c r="I205" s="22"/>
      <c r="J205" s="27" t="e">
        <f t="shared" si="3"/>
        <v>#DIV/0!</v>
      </c>
      <c r="K205" s="174"/>
      <c r="L205" s="37"/>
      <c r="M205" s="13"/>
    </row>
    <row r="206" spans="1:13">
      <c r="A206" s="199"/>
      <c r="B206" s="37" t="s">
        <v>15</v>
      </c>
      <c r="C206" s="75">
        <v>40652</v>
      </c>
      <c r="D206" s="76"/>
      <c r="E206" s="72"/>
      <c r="F206" s="186"/>
      <c r="G206" s="72"/>
      <c r="H206" s="180"/>
      <c r="I206" s="22"/>
      <c r="J206" s="27" t="e">
        <f t="shared" si="3"/>
        <v>#DIV/0!</v>
      </c>
      <c r="K206" s="174"/>
      <c r="L206" s="37"/>
      <c r="M206" s="13"/>
    </row>
    <row r="207" spans="1:13">
      <c r="A207" s="199"/>
      <c r="B207" s="37" t="s">
        <v>16</v>
      </c>
      <c r="C207" s="75">
        <v>40653</v>
      </c>
      <c r="D207" s="76"/>
      <c r="E207" s="72"/>
      <c r="F207" s="186"/>
      <c r="G207" s="72"/>
      <c r="H207" s="180"/>
      <c r="I207" s="22"/>
      <c r="J207" s="27" t="e">
        <f t="shared" si="3"/>
        <v>#DIV/0!</v>
      </c>
      <c r="K207" s="174"/>
      <c r="L207" s="37"/>
      <c r="M207" s="13"/>
    </row>
    <row r="208" spans="1:13">
      <c r="A208" s="199"/>
      <c r="B208" s="37" t="s">
        <v>17</v>
      </c>
      <c r="C208" s="75">
        <v>40654</v>
      </c>
      <c r="D208" s="76"/>
      <c r="E208" s="72"/>
      <c r="F208" s="186"/>
      <c r="G208" s="72"/>
      <c r="H208" s="180"/>
      <c r="I208" s="22"/>
      <c r="J208" s="27" t="e">
        <f t="shared" si="3"/>
        <v>#DIV/0!</v>
      </c>
      <c r="K208" s="174"/>
      <c r="L208" s="37"/>
      <c r="M208" s="13"/>
    </row>
    <row r="209" spans="1:13">
      <c r="A209" s="199"/>
      <c r="B209" s="37" t="s">
        <v>11</v>
      </c>
      <c r="C209" s="75">
        <v>40655</v>
      </c>
      <c r="D209" s="76"/>
      <c r="E209" s="72"/>
      <c r="F209" s="186"/>
      <c r="G209" s="72"/>
      <c r="H209" s="180"/>
      <c r="I209" s="22"/>
      <c r="J209" s="27" t="e">
        <f t="shared" si="3"/>
        <v>#DIV/0!</v>
      </c>
      <c r="K209" s="174"/>
      <c r="L209" s="37"/>
      <c r="M209" s="13"/>
    </row>
    <row r="210" spans="1:13">
      <c r="A210" s="199"/>
      <c r="B210" s="19" t="s">
        <v>12</v>
      </c>
      <c r="C210" s="77">
        <v>40656</v>
      </c>
      <c r="D210" s="76"/>
      <c r="E210" s="73"/>
      <c r="F210" s="190"/>
      <c r="G210" s="73"/>
      <c r="H210" s="181"/>
      <c r="I210" s="28"/>
      <c r="J210" s="29" t="e">
        <f t="shared" si="3"/>
        <v>#DIV/0!</v>
      </c>
      <c r="K210" s="175"/>
      <c r="L210" s="19"/>
      <c r="M210" s="14"/>
    </row>
    <row r="211" spans="1:13">
      <c r="A211" s="199"/>
      <c r="B211" s="19" t="s">
        <v>13</v>
      </c>
      <c r="C211" s="77">
        <v>40657</v>
      </c>
      <c r="D211" s="76"/>
      <c r="E211" s="73"/>
      <c r="F211" s="190"/>
      <c r="G211" s="73"/>
      <c r="H211" s="181"/>
      <c r="I211" s="28"/>
      <c r="J211" s="29" t="e">
        <f t="shared" si="3"/>
        <v>#DIV/0!</v>
      </c>
      <c r="K211" s="175"/>
      <c r="L211" s="19"/>
      <c r="M211" s="14"/>
    </row>
    <row r="212" spans="1:13">
      <c r="A212" s="199" t="s">
        <v>50</v>
      </c>
      <c r="B212" s="37" t="s">
        <v>14</v>
      </c>
      <c r="C212" s="75">
        <v>40658</v>
      </c>
      <c r="D212" s="76"/>
      <c r="E212" s="72"/>
      <c r="F212" s="186"/>
      <c r="G212" s="72"/>
      <c r="H212" s="180"/>
      <c r="I212" s="22"/>
      <c r="J212" s="27" t="e">
        <f t="shared" si="3"/>
        <v>#DIV/0!</v>
      </c>
      <c r="K212" s="174"/>
      <c r="L212" s="37"/>
      <c r="M212" s="13"/>
    </row>
    <row r="213" spans="1:13">
      <c r="A213" s="199"/>
      <c r="B213" s="37" t="s">
        <v>15</v>
      </c>
      <c r="C213" s="75">
        <v>40659</v>
      </c>
      <c r="D213" s="76"/>
      <c r="E213" s="72"/>
      <c r="F213" s="186"/>
      <c r="G213" s="72"/>
      <c r="H213" s="180"/>
      <c r="I213" s="22"/>
      <c r="J213" s="27" t="e">
        <f t="shared" si="3"/>
        <v>#DIV/0!</v>
      </c>
      <c r="K213" s="174"/>
      <c r="L213" s="37"/>
      <c r="M213" s="13"/>
    </row>
    <row r="214" spans="1:13">
      <c r="A214" s="199"/>
      <c r="B214" s="37" t="s">
        <v>16</v>
      </c>
      <c r="C214" s="75">
        <v>40660</v>
      </c>
      <c r="D214" s="76"/>
      <c r="E214" s="72"/>
      <c r="F214" s="186"/>
      <c r="G214" s="72"/>
      <c r="H214" s="180"/>
      <c r="I214" s="22"/>
      <c r="J214" s="27" t="e">
        <f t="shared" si="3"/>
        <v>#DIV/0!</v>
      </c>
      <c r="K214" s="174"/>
      <c r="L214" s="37"/>
      <c r="M214" s="13"/>
    </row>
    <row r="215" spans="1:13">
      <c r="A215" s="199"/>
      <c r="B215" s="37" t="s">
        <v>17</v>
      </c>
      <c r="C215" s="75">
        <v>40661</v>
      </c>
      <c r="D215" s="76"/>
      <c r="E215" s="72"/>
      <c r="F215" s="186"/>
      <c r="G215" s="72"/>
      <c r="H215" s="180"/>
      <c r="I215" s="22"/>
      <c r="J215" s="27" t="e">
        <f t="shared" si="3"/>
        <v>#DIV/0!</v>
      </c>
      <c r="K215" s="174"/>
      <c r="L215" s="37"/>
      <c r="M215" s="13"/>
    </row>
    <row r="216" spans="1:13">
      <c r="A216" s="199"/>
      <c r="B216" s="37" t="s">
        <v>11</v>
      </c>
      <c r="C216" s="75">
        <v>40662</v>
      </c>
      <c r="D216" s="76"/>
      <c r="E216" s="72"/>
      <c r="F216" s="186"/>
      <c r="G216" s="72"/>
      <c r="H216" s="180"/>
      <c r="I216" s="22"/>
      <c r="J216" s="27" t="e">
        <f t="shared" si="3"/>
        <v>#DIV/0!</v>
      </c>
      <c r="K216" s="174"/>
      <c r="L216" s="37"/>
      <c r="M216" s="13"/>
    </row>
    <row r="217" spans="1:13">
      <c r="A217" s="199"/>
      <c r="B217" s="19" t="s">
        <v>12</v>
      </c>
      <c r="C217" s="77">
        <v>40663</v>
      </c>
      <c r="D217" s="76"/>
      <c r="E217" s="73"/>
      <c r="F217" s="190"/>
      <c r="G217" s="73"/>
      <c r="H217" s="181"/>
      <c r="I217" s="28"/>
      <c r="J217" s="29" t="e">
        <f t="shared" si="3"/>
        <v>#DIV/0!</v>
      </c>
      <c r="K217" s="175"/>
      <c r="L217" s="19"/>
      <c r="M217" s="14"/>
    </row>
    <row r="218" spans="1:13">
      <c r="A218" s="199"/>
      <c r="B218" s="19" t="s">
        <v>13</v>
      </c>
      <c r="C218" s="77">
        <v>40664</v>
      </c>
      <c r="D218" s="76"/>
      <c r="E218" s="73"/>
      <c r="F218" s="190"/>
      <c r="G218" s="73"/>
      <c r="H218" s="181"/>
      <c r="I218" s="28"/>
      <c r="J218" s="29" t="e">
        <f t="shared" si="3"/>
        <v>#DIV/0!</v>
      </c>
      <c r="K218" s="175"/>
      <c r="L218" s="19"/>
      <c r="M218" s="14"/>
    </row>
    <row r="219" spans="1:13">
      <c r="A219" s="199" t="s">
        <v>51</v>
      </c>
      <c r="B219" s="37" t="s">
        <v>14</v>
      </c>
      <c r="C219" s="75">
        <v>40665</v>
      </c>
      <c r="D219" s="76"/>
      <c r="E219" s="72"/>
      <c r="F219" s="186"/>
      <c r="G219" s="72"/>
      <c r="H219" s="180"/>
      <c r="I219" s="22"/>
      <c r="J219" s="27" t="e">
        <f t="shared" si="3"/>
        <v>#DIV/0!</v>
      </c>
      <c r="K219" s="174"/>
      <c r="L219" s="37"/>
      <c r="M219" s="13"/>
    </row>
    <row r="220" spans="1:13">
      <c r="A220" s="199"/>
      <c r="B220" s="37" t="s">
        <v>15</v>
      </c>
      <c r="C220" s="75">
        <v>40666</v>
      </c>
      <c r="D220" s="76"/>
      <c r="E220" s="72"/>
      <c r="F220" s="186"/>
      <c r="G220" s="72"/>
      <c r="H220" s="180"/>
      <c r="I220" s="22"/>
      <c r="J220" s="27" t="e">
        <f t="shared" si="3"/>
        <v>#DIV/0!</v>
      </c>
      <c r="K220" s="174"/>
      <c r="L220" s="37"/>
      <c r="M220" s="13"/>
    </row>
    <row r="221" spans="1:13">
      <c r="A221" s="199"/>
      <c r="B221" s="37" t="s">
        <v>16</v>
      </c>
      <c r="C221" s="75">
        <v>40667</v>
      </c>
      <c r="D221" s="76"/>
      <c r="E221" s="72"/>
      <c r="F221" s="186"/>
      <c r="G221" s="72"/>
      <c r="H221" s="180"/>
      <c r="I221" s="22"/>
      <c r="J221" s="27" t="e">
        <f t="shared" si="3"/>
        <v>#DIV/0!</v>
      </c>
      <c r="K221" s="174"/>
      <c r="L221" s="37"/>
      <c r="M221" s="13"/>
    </row>
    <row r="222" spans="1:13">
      <c r="A222" s="199"/>
      <c r="B222" s="37" t="s">
        <v>17</v>
      </c>
      <c r="C222" s="75">
        <v>40668</v>
      </c>
      <c r="D222" s="76"/>
      <c r="E222" s="72"/>
      <c r="F222" s="186"/>
      <c r="G222" s="72"/>
      <c r="H222" s="180"/>
      <c r="I222" s="22"/>
      <c r="J222" s="27" t="e">
        <f t="shared" si="3"/>
        <v>#DIV/0!</v>
      </c>
      <c r="K222" s="174"/>
      <c r="L222" s="37"/>
      <c r="M222" s="13"/>
    </row>
    <row r="223" spans="1:13">
      <c r="A223" s="199"/>
      <c r="B223" s="37" t="s">
        <v>11</v>
      </c>
      <c r="C223" s="75">
        <v>40669</v>
      </c>
      <c r="D223" s="76"/>
      <c r="E223" s="72"/>
      <c r="F223" s="186"/>
      <c r="G223" s="72"/>
      <c r="H223" s="180"/>
      <c r="I223" s="22"/>
      <c r="J223" s="27" t="e">
        <f t="shared" si="3"/>
        <v>#DIV/0!</v>
      </c>
      <c r="K223" s="174"/>
      <c r="L223" s="37"/>
      <c r="M223" s="13"/>
    </row>
    <row r="224" spans="1:13">
      <c r="A224" s="199"/>
      <c r="B224" s="19" t="s">
        <v>12</v>
      </c>
      <c r="C224" s="77">
        <v>40670</v>
      </c>
      <c r="D224" s="76"/>
      <c r="E224" s="73"/>
      <c r="F224" s="190"/>
      <c r="G224" s="73"/>
      <c r="H224" s="181"/>
      <c r="I224" s="28"/>
      <c r="J224" s="29" t="e">
        <f t="shared" si="3"/>
        <v>#DIV/0!</v>
      </c>
      <c r="K224" s="175"/>
      <c r="L224" s="19"/>
      <c r="M224" s="14"/>
    </row>
    <row r="225" spans="1:13">
      <c r="A225" s="199"/>
      <c r="B225" s="19" t="s">
        <v>13</v>
      </c>
      <c r="C225" s="77">
        <v>40671</v>
      </c>
      <c r="D225" s="76"/>
      <c r="E225" s="73"/>
      <c r="F225" s="190"/>
      <c r="G225" s="73"/>
      <c r="H225" s="181"/>
      <c r="I225" s="28"/>
      <c r="J225" s="29" t="e">
        <f t="shared" si="3"/>
        <v>#DIV/0!</v>
      </c>
      <c r="K225" s="175"/>
      <c r="L225" s="19"/>
      <c r="M225" s="14"/>
    </row>
    <row r="226" spans="1:13">
      <c r="A226" s="199" t="s">
        <v>52</v>
      </c>
      <c r="B226" s="37" t="s">
        <v>14</v>
      </c>
      <c r="C226" s="75">
        <v>40672</v>
      </c>
      <c r="D226" s="76"/>
      <c r="E226" s="72"/>
      <c r="F226" s="186"/>
      <c r="G226" s="72"/>
      <c r="H226" s="180"/>
      <c r="I226" s="22"/>
      <c r="J226" s="27" t="e">
        <f t="shared" si="3"/>
        <v>#DIV/0!</v>
      </c>
      <c r="K226" s="174"/>
      <c r="L226" s="37"/>
      <c r="M226" s="13"/>
    </row>
    <row r="227" spans="1:13">
      <c r="A227" s="199"/>
      <c r="B227" s="37" t="s">
        <v>15</v>
      </c>
      <c r="C227" s="75">
        <v>40673</v>
      </c>
      <c r="D227" s="76"/>
      <c r="E227" s="72"/>
      <c r="F227" s="186"/>
      <c r="G227" s="72"/>
      <c r="H227" s="180"/>
      <c r="I227" s="22"/>
      <c r="J227" s="27" t="e">
        <f t="shared" si="3"/>
        <v>#DIV/0!</v>
      </c>
      <c r="K227" s="174"/>
      <c r="L227" s="37"/>
      <c r="M227" s="13"/>
    </row>
    <row r="228" spans="1:13">
      <c r="A228" s="199"/>
      <c r="B228" s="37" t="s">
        <v>16</v>
      </c>
      <c r="C228" s="75">
        <v>40674</v>
      </c>
      <c r="D228" s="76"/>
      <c r="E228" s="72"/>
      <c r="F228" s="186"/>
      <c r="G228" s="72"/>
      <c r="H228" s="180"/>
      <c r="I228" s="22"/>
      <c r="J228" s="27" t="e">
        <f t="shared" si="3"/>
        <v>#DIV/0!</v>
      </c>
      <c r="K228" s="174"/>
      <c r="L228" s="37"/>
      <c r="M228" s="13"/>
    </row>
    <row r="229" spans="1:13">
      <c r="A229" s="199"/>
      <c r="B229" s="37" t="s">
        <v>17</v>
      </c>
      <c r="C229" s="75">
        <v>40675</v>
      </c>
      <c r="D229" s="76"/>
      <c r="E229" s="72"/>
      <c r="F229" s="186"/>
      <c r="G229" s="72"/>
      <c r="H229" s="180"/>
      <c r="I229" s="22"/>
      <c r="J229" s="27" t="e">
        <f t="shared" si="3"/>
        <v>#DIV/0!</v>
      </c>
      <c r="K229" s="174"/>
      <c r="L229" s="37"/>
      <c r="M229" s="13"/>
    </row>
    <row r="230" spans="1:13">
      <c r="A230" s="199"/>
      <c r="B230" s="37" t="s">
        <v>11</v>
      </c>
      <c r="C230" s="75">
        <v>40676</v>
      </c>
      <c r="D230" s="76"/>
      <c r="E230" s="72"/>
      <c r="F230" s="186"/>
      <c r="G230" s="72"/>
      <c r="H230" s="180"/>
      <c r="I230" s="22"/>
      <c r="J230" s="27" t="e">
        <f t="shared" si="3"/>
        <v>#DIV/0!</v>
      </c>
      <c r="K230" s="174"/>
      <c r="L230" s="37"/>
      <c r="M230" s="13"/>
    </row>
    <row r="231" spans="1:13">
      <c r="A231" s="199"/>
      <c r="B231" s="19" t="s">
        <v>12</v>
      </c>
      <c r="C231" s="77">
        <v>40677</v>
      </c>
      <c r="D231" s="76"/>
      <c r="E231" s="73"/>
      <c r="F231" s="190"/>
      <c r="G231" s="73"/>
      <c r="H231" s="181"/>
      <c r="I231" s="28"/>
      <c r="J231" s="29" t="e">
        <f t="shared" si="3"/>
        <v>#DIV/0!</v>
      </c>
      <c r="K231" s="175"/>
      <c r="L231" s="19"/>
      <c r="M231" s="14"/>
    </row>
    <row r="232" spans="1:13">
      <c r="A232" s="199"/>
      <c r="B232" s="19" t="s">
        <v>13</v>
      </c>
      <c r="C232" s="77">
        <v>40678</v>
      </c>
      <c r="D232" s="76"/>
      <c r="E232" s="73"/>
      <c r="F232" s="190"/>
      <c r="G232" s="73"/>
      <c r="H232" s="181"/>
      <c r="I232" s="28"/>
      <c r="J232" s="29" t="e">
        <f t="shared" si="3"/>
        <v>#DIV/0!</v>
      </c>
      <c r="K232" s="175"/>
      <c r="L232" s="19"/>
      <c r="M232" s="14"/>
    </row>
    <row r="233" spans="1:13">
      <c r="A233" s="199" t="s">
        <v>53</v>
      </c>
      <c r="B233" s="37" t="s">
        <v>14</v>
      </c>
      <c r="C233" s="75">
        <v>40679</v>
      </c>
      <c r="D233" s="76"/>
      <c r="E233" s="72"/>
      <c r="F233" s="186"/>
      <c r="G233" s="72"/>
      <c r="H233" s="180"/>
      <c r="I233" s="22"/>
      <c r="J233" s="27" t="e">
        <f t="shared" si="3"/>
        <v>#DIV/0!</v>
      </c>
      <c r="K233" s="174"/>
      <c r="L233" s="37"/>
      <c r="M233" s="13"/>
    </row>
    <row r="234" spans="1:13">
      <c r="A234" s="199"/>
      <c r="B234" s="37" t="s">
        <v>15</v>
      </c>
      <c r="C234" s="75">
        <v>40680</v>
      </c>
      <c r="D234" s="76"/>
      <c r="E234" s="72"/>
      <c r="F234" s="186"/>
      <c r="G234" s="72"/>
      <c r="H234" s="180"/>
      <c r="I234" s="22"/>
      <c r="J234" s="27" t="e">
        <f t="shared" si="3"/>
        <v>#DIV/0!</v>
      </c>
      <c r="K234" s="174"/>
      <c r="L234" s="37"/>
      <c r="M234" s="13"/>
    </row>
    <row r="235" spans="1:13">
      <c r="A235" s="199"/>
      <c r="B235" s="37" t="s">
        <v>16</v>
      </c>
      <c r="C235" s="75">
        <v>40681</v>
      </c>
      <c r="D235" s="76"/>
      <c r="E235" s="72"/>
      <c r="F235" s="186"/>
      <c r="G235" s="72"/>
      <c r="H235" s="180"/>
      <c r="I235" s="22"/>
      <c r="J235" s="27" t="e">
        <f t="shared" si="3"/>
        <v>#DIV/0!</v>
      </c>
      <c r="K235" s="174"/>
      <c r="L235" s="37"/>
      <c r="M235" s="13"/>
    </row>
    <row r="236" spans="1:13">
      <c r="A236" s="199"/>
      <c r="B236" s="37" t="s">
        <v>17</v>
      </c>
      <c r="C236" s="75">
        <v>40682</v>
      </c>
      <c r="D236" s="76"/>
      <c r="E236" s="72"/>
      <c r="F236" s="186"/>
      <c r="G236" s="72"/>
      <c r="H236" s="180"/>
      <c r="I236" s="22"/>
      <c r="J236" s="27" t="e">
        <f t="shared" si="3"/>
        <v>#DIV/0!</v>
      </c>
      <c r="K236" s="174"/>
      <c r="L236" s="37"/>
      <c r="M236" s="13"/>
    </row>
    <row r="237" spans="1:13">
      <c r="A237" s="199"/>
      <c r="B237" s="37" t="s">
        <v>11</v>
      </c>
      <c r="C237" s="75">
        <v>40683</v>
      </c>
      <c r="D237" s="76"/>
      <c r="E237" s="72"/>
      <c r="F237" s="186"/>
      <c r="G237" s="72"/>
      <c r="H237" s="180"/>
      <c r="I237" s="22"/>
      <c r="J237" s="27" t="e">
        <f t="shared" si="3"/>
        <v>#DIV/0!</v>
      </c>
      <c r="K237" s="174"/>
      <c r="L237" s="37"/>
      <c r="M237" s="13"/>
    </row>
    <row r="238" spans="1:13">
      <c r="A238" s="199"/>
      <c r="B238" s="19" t="s">
        <v>12</v>
      </c>
      <c r="C238" s="77">
        <v>40684</v>
      </c>
      <c r="D238" s="76"/>
      <c r="E238" s="73"/>
      <c r="F238" s="190"/>
      <c r="G238" s="73"/>
      <c r="H238" s="181"/>
      <c r="I238" s="28"/>
      <c r="J238" s="29" t="e">
        <f t="shared" si="3"/>
        <v>#DIV/0!</v>
      </c>
      <c r="K238" s="175"/>
      <c r="L238" s="19"/>
      <c r="M238" s="14"/>
    </row>
    <row r="239" spans="1:13">
      <c r="A239" s="199"/>
      <c r="B239" s="19" t="s">
        <v>13</v>
      </c>
      <c r="C239" s="77">
        <v>40685</v>
      </c>
      <c r="D239" s="76"/>
      <c r="E239" s="73"/>
      <c r="F239" s="190"/>
      <c r="G239" s="73"/>
      <c r="H239" s="181"/>
      <c r="I239" s="28"/>
      <c r="J239" s="29" t="e">
        <f t="shared" si="3"/>
        <v>#DIV/0!</v>
      </c>
      <c r="K239" s="175"/>
      <c r="L239" s="19"/>
      <c r="M239" s="14"/>
    </row>
    <row r="240" spans="1:13">
      <c r="A240" s="199" t="s">
        <v>54</v>
      </c>
      <c r="B240" s="37" t="s">
        <v>14</v>
      </c>
      <c r="C240" s="75">
        <v>40686</v>
      </c>
      <c r="D240" s="76"/>
      <c r="E240" s="72"/>
      <c r="F240" s="186"/>
      <c r="G240" s="72"/>
      <c r="H240" s="180"/>
      <c r="I240" s="22"/>
      <c r="J240" s="27" t="e">
        <f t="shared" si="3"/>
        <v>#DIV/0!</v>
      </c>
      <c r="K240" s="174"/>
      <c r="L240" s="37"/>
      <c r="M240" s="13"/>
    </row>
    <row r="241" spans="1:13">
      <c r="A241" s="199"/>
      <c r="B241" s="37" t="s">
        <v>15</v>
      </c>
      <c r="C241" s="75">
        <v>40687</v>
      </c>
      <c r="D241" s="76"/>
      <c r="E241" s="72"/>
      <c r="F241" s="186"/>
      <c r="G241" s="72"/>
      <c r="H241" s="180"/>
      <c r="I241" s="22"/>
      <c r="J241" s="27" t="e">
        <f t="shared" si="3"/>
        <v>#DIV/0!</v>
      </c>
      <c r="K241" s="174"/>
      <c r="L241" s="37"/>
      <c r="M241" s="13"/>
    </row>
    <row r="242" spans="1:13">
      <c r="A242" s="199"/>
      <c r="B242" s="37" t="s">
        <v>16</v>
      </c>
      <c r="C242" s="75">
        <v>40688</v>
      </c>
      <c r="D242" s="76"/>
      <c r="E242" s="72"/>
      <c r="F242" s="186"/>
      <c r="G242" s="72"/>
      <c r="H242" s="180"/>
      <c r="I242" s="22"/>
      <c r="J242" s="27" t="e">
        <f t="shared" si="3"/>
        <v>#DIV/0!</v>
      </c>
      <c r="K242" s="174"/>
      <c r="L242" s="37"/>
      <c r="M242" s="13"/>
    </row>
    <row r="243" spans="1:13">
      <c r="A243" s="199"/>
      <c r="B243" s="37" t="s">
        <v>17</v>
      </c>
      <c r="C243" s="75">
        <v>40689</v>
      </c>
      <c r="D243" s="76"/>
      <c r="E243" s="72"/>
      <c r="F243" s="186"/>
      <c r="G243" s="72"/>
      <c r="H243" s="180"/>
      <c r="I243" s="22"/>
      <c r="J243" s="27" t="e">
        <f t="shared" si="3"/>
        <v>#DIV/0!</v>
      </c>
      <c r="K243" s="174"/>
      <c r="L243" s="37"/>
      <c r="M243" s="13"/>
    </row>
    <row r="244" spans="1:13">
      <c r="A244" s="199"/>
      <c r="B244" s="37" t="s">
        <v>11</v>
      </c>
      <c r="C244" s="75">
        <v>40690</v>
      </c>
      <c r="D244" s="76"/>
      <c r="E244" s="72"/>
      <c r="F244" s="186"/>
      <c r="G244" s="72"/>
      <c r="H244" s="180"/>
      <c r="I244" s="22"/>
      <c r="J244" s="27" t="e">
        <f t="shared" si="3"/>
        <v>#DIV/0!</v>
      </c>
      <c r="K244" s="174"/>
      <c r="L244" s="37"/>
      <c r="M244" s="13"/>
    </row>
    <row r="245" spans="1:13">
      <c r="A245" s="199"/>
      <c r="B245" s="19" t="s">
        <v>12</v>
      </c>
      <c r="C245" s="77">
        <v>40691</v>
      </c>
      <c r="D245" s="76"/>
      <c r="E245" s="73"/>
      <c r="F245" s="190"/>
      <c r="G245" s="73"/>
      <c r="H245" s="181"/>
      <c r="I245" s="28"/>
      <c r="J245" s="29" t="e">
        <f t="shared" si="3"/>
        <v>#DIV/0!</v>
      </c>
      <c r="K245" s="175"/>
      <c r="L245" s="19"/>
      <c r="M245" s="14"/>
    </row>
    <row r="246" spans="1:13">
      <c r="A246" s="199"/>
      <c r="B246" s="19" t="s">
        <v>13</v>
      </c>
      <c r="C246" s="77">
        <v>40692</v>
      </c>
      <c r="D246" s="76"/>
      <c r="E246" s="73"/>
      <c r="F246" s="190"/>
      <c r="G246" s="73"/>
      <c r="H246" s="181"/>
      <c r="I246" s="28"/>
      <c r="J246" s="29" t="e">
        <f t="shared" si="3"/>
        <v>#DIV/0!</v>
      </c>
      <c r="K246" s="175"/>
      <c r="L246" s="19"/>
      <c r="M246" s="14"/>
    </row>
    <row r="247" spans="1:13">
      <c r="A247" s="199" t="s">
        <v>55</v>
      </c>
      <c r="B247" s="37" t="s">
        <v>14</v>
      </c>
      <c r="C247" s="75">
        <v>40693</v>
      </c>
      <c r="D247" s="76"/>
      <c r="E247" s="72"/>
      <c r="F247" s="186"/>
      <c r="G247" s="72"/>
      <c r="H247" s="180"/>
      <c r="I247" s="22"/>
      <c r="J247" s="27" t="e">
        <f t="shared" si="3"/>
        <v>#DIV/0!</v>
      </c>
      <c r="K247" s="174"/>
      <c r="L247" s="37"/>
      <c r="M247" s="13"/>
    </row>
    <row r="248" spans="1:13">
      <c r="A248" s="199"/>
      <c r="B248" s="37" t="s">
        <v>15</v>
      </c>
      <c r="C248" s="75">
        <v>40694</v>
      </c>
      <c r="D248" s="76"/>
      <c r="E248" s="72"/>
      <c r="F248" s="186"/>
      <c r="G248" s="72"/>
      <c r="H248" s="180"/>
      <c r="I248" s="22"/>
      <c r="J248" s="27" t="e">
        <f t="shared" si="3"/>
        <v>#DIV/0!</v>
      </c>
      <c r="K248" s="174"/>
      <c r="L248" s="37"/>
      <c r="M248" s="13"/>
    </row>
    <row r="249" spans="1:13">
      <c r="A249" s="199"/>
      <c r="B249" s="37" t="s">
        <v>16</v>
      </c>
      <c r="C249" s="75">
        <v>40695</v>
      </c>
      <c r="D249" s="76"/>
      <c r="E249" s="72"/>
      <c r="F249" s="186"/>
      <c r="G249" s="72"/>
      <c r="H249" s="180"/>
      <c r="I249" s="22"/>
      <c r="J249" s="27" t="e">
        <f t="shared" si="3"/>
        <v>#DIV/0!</v>
      </c>
      <c r="K249" s="174"/>
      <c r="L249" s="37"/>
      <c r="M249" s="13"/>
    </row>
    <row r="250" spans="1:13">
      <c r="A250" s="199"/>
      <c r="B250" s="37" t="s">
        <v>17</v>
      </c>
      <c r="C250" s="75">
        <v>40696</v>
      </c>
      <c r="D250" s="76"/>
      <c r="E250" s="72"/>
      <c r="F250" s="186"/>
      <c r="G250" s="72"/>
      <c r="H250" s="180"/>
      <c r="I250" s="22"/>
      <c r="J250" s="27" t="e">
        <f t="shared" si="3"/>
        <v>#DIV/0!</v>
      </c>
      <c r="K250" s="174"/>
      <c r="L250" s="37"/>
      <c r="M250" s="13"/>
    </row>
    <row r="251" spans="1:13">
      <c r="A251" s="199"/>
      <c r="B251" s="37" t="s">
        <v>11</v>
      </c>
      <c r="C251" s="75">
        <v>40697</v>
      </c>
      <c r="D251" s="76"/>
      <c r="E251" s="72"/>
      <c r="F251" s="186"/>
      <c r="G251" s="72"/>
      <c r="H251" s="180"/>
      <c r="I251" s="22"/>
      <c r="J251" s="27" t="e">
        <f t="shared" si="3"/>
        <v>#DIV/0!</v>
      </c>
      <c r="K251" s="174"/>
      <c r="L251" s="37"/>
      <c r="M251" s="13"/>
    </row>
    <row r="252" spans="1:13">
      <c r="A252" s="199"/>
      <c r="B252" s="19" t="s">
        <v>12</v>
      </c>
      <c r="C252" s="77">
        <v>40698</v>
      </c>
      <c r="D252" s="76"/>
      <c r="E252" s="73"/>
      <c r="F252" s="190"/>
      <c r="G252" s="73"/>
      <c r="H252" s="181"/>
      <c r="I252" s="28"/>
      <c r="J252" s="29" t="e">
        <f t="shared" si="3"/>
        <v>#DIV/0!</v>
      </c>
      <c r="K252" s="175"/>
      <c r="L252" s="19"/>
      <c r="M252" s="14"/>
    </row>
    <row r="253" spans="1:13">
      <c r="A253" s="199"/>
      <c r="B253" s="19" t="s">
        <v>13</v>
      </c>
      <c r="C253" s="77">
        <v>40699</v>
      </c>
      <c r="D253" s="76"/>
      <c r="E253" s="73"/>
      <c r="F253" s="190"/>
      <c r="G253" s="73"/>
      <c r="H253" s="181"/>
      <c r="I253" s="28"/>
      <c r="J253" s="29" t="e">
        <f t="shared" si="3"/>
        <v>#DIV/0!</v>
      </c>
      <c r="K253" s="175"/>
      <c r="L253" s="19"/>
      <c r="M253" s="14"/>
    </row>
    <row r="254" spans="1:13">
      <c r="A254" s="199" t="s">
        <v>56</v>
      </c>
      <c r="B254" s="37" t="s">
        <v>14</v>
      </c>
      <c r="C254" s="75">
        <v>40700</v>
      </c>
      <c r="D254" s="76"/>
      <c r="E254" s="72"/>
      <c r="F254" s="186"/>
      <c r="G254" s="72"/>
      <c r="H254" s="180"/>
      <c r="I254" s="22"/>
      <c r="J254" s="27" t="e">
        <f t="shared" si="3"/>
        <v>#DIV/0!</v>
      </c>
      <c r="K254" s="174"/>
      <c r="L254" s="37"/>
      <c r="M254" s="13"/>
    </row>
    <row r="255" spans="1:13">
      <c r="A255" s="199"/>
      <c r="B255" s="37" t="s">
        <v>15</v>
      </c>
      <c r="C255" s="75">
        <v>40701</v>
      </c>
      <c r="D255" s="76"/>
      <c r="E255" s="72"/>
      <c r="F255" s="186"/>
      <c r="G255" s="72"/>
      <c r="H255" s="180"/>
      <c r="I255" s="22"/>
      <c r="J255" s="27" t="e">
        <f t="shared" si="3"/>
        <v>#DIV/0!</v>
      </c>
      <c r="K255" s="174"/>
      <c r="L255" s="37"/>
      <c r="M255" s="13"/>
    </row>
    <row r="256" spans="1:13">
      <c r="A256" s="199"/>
      <c r="B256" s="37" t="s">
        <v>16</v>
      </c>
      <c r="C256" s="75">
        <v>40702</v>
      </c>
      <c r="D256" s="76"/>
      <c r="E256" s="72"/>
      <c r="F256" s="186"/>
      <c r="G256" s="72"/>
      <c r="H256" s="180"/>
      <c r="I256" s="22"/>
      <c r="J256" s="27" t="e">
        <f t="shared" si="3"/>
        <v>#DIV/0!</v>
      </c>
      <c r="K256" s="174"/>
      <c r="L256" s="37"/>
      <c r="M256" s="13"/>
    </row>
    <row r="257" spans="1:13">
      <c r="A257" s="199"/>
      <c r="B257" s="37" t="s">
        <v>17</v>
      </c>
      <c r="C257" s="75">
        <v>40703</v>
      </c>
      <c r="D257" s="76"/>
      <c r="E257" s="72"/>
      <c r="F257" s="186"/>
      <c r="G257" s="72"/>
      <c r="H257" s="180"/>
      <c r="I257" s="22"/>
      <c r="J257" s="27" t="e">
        <f t="shared" si="3"/>
        <v>#DIV/0!</v>
      </c>
      <c r="K257" s="174"/>
      <c r="L257" s="37"/>
      <c r="M257" s="13"/>
    </row>
    <row r="258" spans="1:13">
      <c r="A258" s="199"/>
      <c r="B258" s="37" t="s">
        <v>11</v>
      </c>
      <c r="C258" s="75">
        <v>40704</v>
      </c>
      <c r="D258" s="76"/>
      <c r="E258" s="72"/>
      <c r="F258" s="186"/>
      <c r="G258" s="72"/>
      <c r="H258" s="180"/>
      <c r="I258" s="22"/>
      <c r="J258" s="27" t="e">
        <f t="shared" si="3"/>
        <v>#DIV/0!</v>
      </c>
      <c r="K258" s="174"/>
      <c r="L258" s="37"/>
      <c r="M258" s="13"/>
    </row>
    <row r="259" spans="1:13">
      <c r="A259" s="199"/>
      <c r="B259" s="19" t="s">
        <v>12</v>
      </c>
      <c r="C259" s="77">
        <v>40705</v>
      </c>
      <c r="D259" s="76"/>
      <c r="E259" s="73"/>
      <c r="F259" s="190"/>
      <c r="G259" s="73"/>
      <c r="H259" s="181"/>
      <c r="I259" s="28"/>
      <c r="J259" s="29" t="e">
        <f t="shared" si="3"/>
        <v>#DIV/0!</v>
      </c>
      <c r="K259" s="175"/>
      <c r="L259" s="19"/>
      <c r="M259" s="14"/>
    </row>
    <row r="260" spans="1:13">
      <c r="A260" s="199"/>
      <c r="B260" s="19" t="s">
        <v>13</v>
      </c>
      <c r="C260" s="77">
        <v>40706</v>
      </c>
      <c r="D260" s="76"/>
      <c r="E260" s="73"/>
      <c r="F260" s="190"/>
      <c r="G260" s="73"/>
      <c r="H260" s="181"/>
      <c r="I260" s="28"/>
      <c r="J260" s="29" t="e">
        <f t="shared" si="3"/>
        <v>#DIV/0!</v>
      </c>
      <c r="K260" s="175"/>
      <c r="L260" s="19"/>
      <c r="M260" s="14"/>
    </row>
    <row r="261" spans="1:13">
      <c r="A261" s="199" t="s">
        <v>57</v>
      </c>
      <c r="B261" s="37" t="s">
        <v>14</v>
      </c>
      <c r="C261" s="75">
        <v>40707</v>
      </c>
      <c r="D261" s="76"/>
      <c r="E261" s="72"/>
      <c r="F261" s="186"/>
      <c r="G261" s="72"/>
      <c r="H261" s="180"/>
      <c r="I261" s="22"/>
      <c r="J261" s="27" t="e">
        <f t="shared" si="3"/>
        <v>#DIV/0!</v>
      </c>
      <c r="K261" s="174"/>
      <c r="L261" s="37"/>
      <c r="M261" s="13"/>
    </row>
    <row r="262" spans="1:13">
      <c r="A262" s="199"/>
      <c r="B262" s="37" t="s">
        <v>15</v>
      </c>
      <c r="C262" s="75">
        <v>40708</v>
      </c>
      <c r="D262" s="76"/>
      <c r="E262" s="72"/>
      <c r="F262" s="186"/>
      <c r="G262" s="72"/>
      <c r="H262" s="180"/>
      <c r="I262" s="22"/>
      <c r="J262" s="27" t="e">
        <f t="shared" si="3"/>
        <v>#DIV/0!</v>
      </c>
      <c r="K262" s="174"/>
      <c r="L262" s="37"/>
      <c r="M262" s="13"/>
    </row>
    <row r="263" spans="1:13">
      <c r="A263" s="199"/>
      <c r="B263" s="37" t="s">
        <v>16</v>
      </c>
      <c r="C263" s="75">
        <v>40709</v>
      </c>
      <c r="D263" s="76"/>
      <c r="E263" s="72"/>
      <c r="F263" s="186"/>
      <c r="G263" s="72"/>
      <c r="H263" s="180"/>
      <c r="I263" s="22"/>
      <c r="J263" s="27" t="e">
        <f t="shared" ref="J263:J326" si="4">I263/H263</f>
        <v>#DIV/0!</v>
      </c>
      <c r="K263" s="174"/>
      <c r="L263" s="37"/>
      <c r="M263" s="13"/>
    </row>
    <row r="264" spans="1:13">
      <c r="A264" s="199"/>
      <c r="B264" s="37" t="s">
        <v>17</v>
      </c>
      <c r="C264" s="75">
        <v>40710</v>
      </c>
      <c r="D264" s="76"/>
      <c r="E264" s="72"/>
      <c r="F264" s="186"/>
      <c r="G264" s="72"/>
      <c r="H264" s="180"/>
      <c r="I264" s="22"/>
      <c r="J264" s="27" t="e">
        <f t="shared" si="4"/>
        <v>#DIV/0!</v>
      </c>
      <c r="K264" s="174"/>
      <c r="L264" s="37"/>
      <c r="M264" s="13"/>
    </row>
    <row r="265" spans="1:13">
      <c r="A265" s="199"/>
      <c r="B265" s="37" t="s">
        <v>11</v>
      </c>
      <c r="C265" s="75">
        <v>40711</v>
      </c>
      <c r="D265" s="76"/>
      <c r="E265" s="72"/>
      <c r="F265" s="186"/>
      <c r="G265" s="72"/>
      <c r="H265" s="180"/>
      <c r="I265" s="22"/>
      <c r="J265" s="27" t="e">
        <f t="shared" si="4"/>
        <v>#DIV/0!</v>
      </c>
      <c r="K265" s="174"/>
      <c r="L265" s="37"/>
      <c r="M265" s="13"/>
    </row>
    <row r="266" spans="1:13">
      <c r="A266" s="199"/>
      <c r="B266" s="19" t="s">
        <v>12</v>
      </c>
      <c r="C266" s="77">
        <v>40712</v>
      </c>
      <c r="D266" s="76"/>
      <c r="E266" s="73"/>
      <c r="F266" s="190"/>
      <c r="G266" s="73"/>
      <c r="H266" s="181"/>
      <c r="I266" s="28"/>
      <c r="J266" s="29" t="e">
        <f t="shared" si="4"/>
        <v>#DIV/0!</v>
      </c>
      <c r="K266" s="175"/>
      <c r="L266" s="19"/>
      <c r="M266" s="14"/>
    </row>
    <row r="267" spans="1:13">
      <c r="A267" s="199"/>
      <c r="B267" s="19" t="s">
        <v>13</v>
      </c>
      <c r="C267" s="77">
        <v>40713</v>
      </c>
      <c r="D267" s="76"/>
      <c r="E267" s="73"/>
      <c r="F267" s="190"/>
      <c r="G267" s="73"/>
      <c r="H267" s="181"/>
      <c r="I267" s="28"/>
      <c r="J267" s="29" t="e">
        <f t="shared" si="4"/>
        <v>#DIV/0!</v>
      </c>
      <c r="K267" s="175"/>
      <c r="L267" s="19"/>
      <c r="M267" s="14"/>
    </row>
    <row r="268" spans="1:13">
      <c r="A268" s="199" t="s">
        <v>58</v>
      </c>
      <c r="B268" s="37" t="s">
        <v>14</v>
      </c>
      <c r="C268" s="75">
        <v>40714</v>
      </c>
      <c r="D268" s="76"/>
      <c r="E268" s="72"/>
      <c r="F268" s="186"/>
      <c r="G268" s="72"/>
      <c r="H268" s="180"/>
      <c r="I268" s="22"/>
      <c r="J268" s="27" t="e">
        <f t="shared" si="4"/>
        <v>#DIV/0!</v>
      </c>
      <c r="K268" s="174"/>
      <c r="L268" s="37"/>
      <c r="M268" s="13"/>
    </row>
    <row r="269" spans="1:13">
      <c r="A269" s="199"/>
      <c r="B269" s="37" t="s">
        <v>15</v>
      </c>
      <c r="C269" s="75">
        <v>40715</v>
      </c>
      <c r="D269" s="76"/>
      <c r="E269" s="72"/>
      <c r="F269" s="186"/>
      <c r="G269" s="72"/>
      <c r="H269" s="180"/>
      <c r="I269" s="22"/>
      <c r="J269" s="27" t="e">
        <f t="shared" si="4"/>
        <v>#DIV/0!</v>
      </c>
      <c r="K269" s="174"/>
      <c r="L269" s="37"/>
      <c r="M269" s="13"/>
    </row>
    <row r="270" spans="1:13">
      <c r="A270" s="199"/>
      <c r="B270" s="37" t="s">
        <v>16</v>
      </c>
      <c r="C270" s="75">
        <v>40716</v>
      </c>
      <c r="D270" s="76"/>
      <c r="E270" s="72"/>
      <c r="F270" s="186"/>
      <c r="G270" s="72"/>
      <c r="H270" s="180"/>
      <c r="I270" s="22"/>
      <c r="J270" s="27" t="e">
        <f t="shared" si="4"/>
        <v>#DIV/0!</v>
      </c>
      <c r="K270" s="174"/>
      <c r="L270" s="37"/>
      <c r="M270" s="13"/>
    </row>
    <row r="271" spans="1:13">
      <c r="A271" s="199"/>
      <c r="B271" s="37" t="s">
        <v>17</v>
      </c>
      <c r="C271" s="75">
        <v>40717</v>
      </c>
      <c r="D271" s="76"/>
      <c r="E271" s="72"/>
      <c r="F271" s="186"/>
      <c r="G271" s="72"/>
      <c r="H271" s="180"/>
      <c r="I271" s="22"/>
      <c r="J271" s="27" t="e">
        <f t="shared" si="4"/>
        <v>#DIV/0!</v>
      </c>
      <c r="K271" s="174"/>
      <c r="L271" s="37"/>
      <c r="M271" s="13"/>
    </row>
    <row r="272" spans="1:13">
      <c r="A272" s="199"/>
      <c r="B272" s="37" t="s">
        <v>11</v>
      </c>
      <c r="C272" s="75">
        <v>40718</v>
      </c>
      <c r="D272" s="76"/>
      <c r="E272" s="72"/>
      <c r="F272" s="186"/>
      <c r="G272" s="72"/>
      <c r="H272" s="180"/>
      <c r="I272" s="22"/>
      <c r="J272" s="27" t="e">
        <f t="shared" si="4"/>
        <v>#DIV/0!</v>
      </c>
      <c r="K272" s="174"/>
      <c r="L272" s="37"/>
      <c r="M272" s="13"/>
    </row>
    <row r="273" spans="1:13">
      <c r="A273" s="199"/>
      <c r="B273" s="19" t="s">
        <v>12</v>
      </c>
      <c r="C273" s="77">
        <v>40719</v>
      </c>
      <c r="D273" s="76"/>
      <c r="E273" s="73"/>
      <c r="F273" s="190"/>
      <c r="G273" s="73"/>
      <c r="H273" s="181"/>
      <c r="I273" s="28"/>
      <c r="J273" s="29" t="e">
        <f t="shared" si="4"/>
        <v>#DIV/0!</v>
      </c>
      <c r="K273" s="175"/>
      <c r="L273" s="19"/>
      <c r="M273" s="14"/>
    </row>
    <row r="274" spans="1:13">
      <c r="A274" s="199"/>
      <c r="B274" s="19" t="s">
        <v>13</v>
      </c>
      <c r="C274" s="77">
        <v>40720</v>
      </c>
      <c r="D274" s="76"/>
      <c r="E274" s="73"/>
      <c r="F274" s="190"/>
      <c r="G274" s="73"/>
      <c r="H274" s="181"/>
      <c r="I274" s="28"/>
      <c r="J274" s="29" t="e">
        <f t="shared" si="4"/>
        <v>#DIV/0!</v>
      </c>
      <c r="K274" s="175"/>
      <c r="L274" s="19"/>
      <c r="M274" s="14"/>
    </row>
    <row r="275" spans="1:13">
      <c r="A275" s="199" t="s">
        <v>59</v>
      </c>
      <c r="B275" s="37" t="s">
        <v>14</v>
      </c>
      <c r="C275" s="75">
        <v>40721</v>
      </c>
      <c r="D275" s="76"/>
      <c r="E275" s="72"/>
      <c r="F275" s="186"/>
      <c r="G275" s="72"/>
      <c r="H275" s="180"/>
      <c r="I275" s="22"/>
      <c r="J275" s="27" t="e">
        <f t="shared" si="4"/>
        <v>#DIV/0!</v>
      </c>
      <c r="K275" s="174"/>
      <c r="L275" s="37"/>
      <c r="M275" s="13"/>
    </row>
    <row r="276" spans="1:13">
      <c r="A276" s="199"/>
      <c r="B276" s="37" t="s">
        <v>15</v>
      </c>
      <c r="C276" s="75">
        <v>40722</v>
      </c>
      <c r="D276" s="76"/>
      <c r="E276" s="72"/>
      <c r="F276" s="186"/>
      <c r="G276" s="72"/>
      <c r="H276" s="180"/>
      <c r="I276" s="22"/>
      <c r="J276" s="27" t="e">
        <f t="shared" si="4"/>
        <v>#DIV/0!</v>
      </c>
      <c r="K276" s="174"/>
      <c r="L276" s="37"/>
      <c r="M276" s="13"/>
    </row>
    <row r="277" spans="1:13">
      <c r="A277" s="199"/>
      <c r="B277" s="37" t="s">
        <v>16</v>
      </c>
      <c r="C277" s="75">
        <v>40723</v>
      </c>
      <c r="D277" s="76"/>
      <c r="E277" s="72"/>
      <c r="F277" s="186"/>
      <c r="G277" s="72"/>
      <c r="H277" s="180"/>
      <c r="I277" s="22"/>
      <c r="J277" s="27" t="e">
        <f t="shared" si="4"/>
        <v>#DIV/0!</v>
      </c>
      <c r="K277" s="174"/>
      <c r="L277" s="37"/>
      <c r="M277" s="13"/>
    </row>
    <row r="278" spans="1:13">
      <c r="A278" s="199"/>
      <c r="B278" s="37" t="s">
        <v>17</v>
      </c>
      <c r="C278" s="75">
        <v>40724</v>
      </c>
      <c r="D278" s="76"/>
      <c r="E278" s="72"/>
      <c r="F278" s="186"/>
      <c r="G278" s="72"/>
      <c r="H278" s="180"/>
      <c r="I278" s="22"/>
      <c r="J278" s="27" t="e">
        <f t="shared" si="4"/>
        <v>#DIV/0!</v>
      </c>
      <c r="K278" s="174"/>
      <c r="L278" s="37"/>
      <c r="M278" s="13"/>
    </row>
    <row r="279" spans="1:13">
      <c r="A279" s="199"/>
      <c r="B279" s="37" t="s">
        <v>11</v>
      </c>
      <c r="C279" s="75">
        <v>40725</v>
      </c>
      <c r="D279" s="76"/>
      <c r="E279" s="72"/>
      <c r="F279" s="186"/>
      <c r="G279" s="72"/>
      <c r="H279" s="180"/>
      <c r="I279" s="22"/>
      <c r="J279" s="27" t="e">
        <f t="shared" si="4"/>
        <v>#DIV/0!</v>
      </c>
      <c r="K279" s="174"/>
      <c r="L279" s="37"/>
      <c r="M279" s="13"/>
    </row>
    <row r="280" spans="1:13">
      <c r="A280" s="199"/>
      <c r="B280" s="19" t="s">
        <v>12</v>
      </c>
      <c r="C280" s="77">
        <v>40726</v>
      </c>
      <c r="D280" s="76"/>
      <c r="E280" s="73"/>
      <c r="F280" s="190"/>
      <c r="G280" s="73"/>
      <c r="H280" s="181"/>
      <c r="I280" s="28"/>
      <c r="J280" s="29" t="e">
        <f t="shared" si="4"/>
        <v>#DIV/0!</v>
      </c>
      <c r="K280" s="175"/>
      <c r="L280" s="19"/>
      <c r="M280" s="14"/>
    </row>
    <row r="281" spans="1:13">
      <c r="A281" s="199"/>
      <c r="B281" s="19" t="s">
        <v>13</v>
      </c>
      <c r="C281" s="77">
        <v>40727</v>
      </c>
      <c r="D281" s="76"/>
      <c r="E281" s="73"/>
      <c r="F281" s="190"/>
      <c r="G281" s="73"/>
      <c r="H281" s="181"/>
      <c r="I281" s="28"/>
      <c r="J281" s="29" t="e">
        <f t="shared" si="4"/>
        <v>#DIV/0!</v>
      </c>
      <c r="K281" s="175"/>
      <c r="L281" s="19"/>
      <c r="M281" s="14"/>
    </row>
    <row r="282" spans="1:13">
      <c r="A282" s="199" t="s">
        <v>60</v>
      </c>
      <c r="B282" s="37" t="s">
        <v>14</v>
      </c>
      <c r="C282" s="75">
        <v>40728</v>
      </c>
      <c r="D282" s="76"/>
      <c r="E282" s="72"/>
      <c r="F282" s="186"/>
      <c r="G282" s="72"/>
      <c r="H282" s="180"/>
      <c r="I282" s="22"/>
      <c r="J282" s="27" t="e">
        <f t="shared" si="4"/>
        <v>#DIV/0!</v>
      </c>
      <c r="K282" s="174"/>
      <c r="L282" s="37"/>
      <c r="M282" s="13"/>
    </row>
    <row r="283" spans="1:13">
      <c r="A283" s="199"/>
      <c r="B283" s="37" t="s">
        <v>15</v>
      </c>
      <c r="C283" s="75">
        <v>40729</v>
      </c>
      <c r="D283" s="76"/>
      <c r="E283" s="72"/>
      <c r="F283" s="186"/>
      <c r="G283" s="72"/>
      <c r="H283" s="180"/>
      <c r="I283" s="22"/>
      <c r="J283" s="27" t="e">
        <f t="shared" si="4"/>
        <v>#DIV/0!</v>
      </c>
      <c r="K283" s="174"/>
      <c r="L283" s="37"/>
      <c r="M283" s="13"/>
    </row>
    <row r="284" spans="1:13">
      <c r="A284" s="199"/>
      <c r="B284" s="37" t="s">
        <v>16</v>
      </c>
      <c r="C284" s="75">
        <v>40730</v>
      </c>
      <c r="D284" s="76"/>
      <c r="E284" s="72"/>
      <c r="F284" s="186"/>
      <c r="G284" s="72"/>
      <c r="H284" s="180"/>
      <c r="I284" s="22"/>
      <c r="J284" s="27" t="e">
        <f t="shared" si="4"/>
        <v>#DIV/0!</v>
      </c>
      <c r="K284" s="174"/>
      <c r="L284" s="37"/>
      <c r="M284" s="13"/>
    </row>
    <row r="285" spans="1:13">
      <c r="A285" s="199"/>
      <c r="B285" s="37" t="s">
        <v>17</v>
      </c>
      <c r="C285" s="75">
        <v>40731</v>
      </c>
      <c r="D285" s="76"/>
      <c r="E285" s="72"/>
      <c r="F285" s="186"/>
      <c r="G285" s="72"/>
      <c r="H285" s="180"/>
      <c r="I285" s="22"/>
      <c r="J285" s="27" t="e">
        <f t="shared" si="4"/>
        <v>#DIV/0!</v>
      </c>
      <c r="K285" s="174"/>
      <c r="L285" s="37"/>
      <c r="M285" s="13"/>
    </row>
    <row r="286" spans="1:13">
      <c r="A286" s="199"/>
      <c r="B286" s="37" t="s">
        <v>11</v>
      </c>
      <c r="C286" s="75">
        <v>40732</v>
      </c>
      <c r="D286" s="76"/>
      <c r="E286" s="72"/>
      <c r="F286" s="186"/>
      <c r="G286" s="72"/>
      <c r="H286" s="180"/>
      <c r="I286" s="22"/>
      <c r="J286" s="27" t="e">
        <f t="shared" si="4"/>
        <v>#DIV/0!</v>
      </c>
      <c r="K286" s="174"/>
      <c r="L286" s="37"/>
      <c r="M286" s="13"/>
    </row>
    <row r="287" spans="1:13">
      <c r="A287" s="199"/>
      <c r="B287" s="19" t="s">
        <v>12</v>
      </c>
      <c r="C287" s="77">
        <v>40733</v>
      </c>
      <c r="D287" s="76"/>
      <c r="E287" s="73"/>
      <c r="F287" s="190"/>
      <c r="G287" s="73"/>
      <c r="H287" s="181"/>
      <c r="I287" s="28"/>
      <c r="J287" s="29" t="e">
        <f t="shared" si="4"/>
        <v>#DIV/0!</v>
      </c>
      <c r="K287" s="175"/>
      <c r="L287" s="19"/>
      <c r="M287" s="14"/>
    </row>
    <row r="288" spans="1:13">
      <c r="A288" s="199"/>
      <c r="B288" s="19" t="s">
        <v>13</v>
      </c>
      <c r="C288" s="77">
        <v>40734</v>
      </c>
      <c r="D288" s="76"/>
      <c r="E288" s="73"/>
      <c r="F288" s="190"/>
      <c r="G288" s="73"/>
      <c r="H288" s="181"/>
      <c r="I288" s="28"/>
      <c r="J288" s="29" t="e">
        <f t="shared" si="4"/>
        <v>#DIV/0!</v>
      </c>
      <c r="K288" s="175"/>
      <c r="L288" s="19"/>
      <c r="M288" s="14"/>
    </row>
    <row r="289" spans="1:13">
      <c r="A289" s="199" t="s">
        <v>61</v>
      </c>
      <c r="B289" s="37" t="s">
        <v>14</v>
      </c>
      <c r="C289" s="75">
        <v>40735</v>
      </c>
      <c r="D289" s="76"/>
      <c r="E289" s="72"/>
      <c r="F289" s="186"/>
      <c r="G289" s="72"/>
      <c r="H289" s="180"/>
      <c r="I289" s="22"/>
      <c r="J289" s="27" t="e">
        <f t="shared" si="4"/>
        <v>#DIV/0!</v>
      </c>
      <c r="K289" s="174"/>
      <c r="L289" s="37"/>
      <c r="M289" s="13"/>
    </row>
    <row r="290" spans="1:13">
      <c r="A290" s="199"/>
      <c r="B290" s="37" t="s">
        <v>15</v>
      </c>
      <c r="C290" s="75">
        <v>40736</v>
      </c>
      <c r="D290" s="76"/>
      <c r="E290" s="72"/>
      <c r="F290" s="186"/>
      <c r="G290" s="72"/>
      <c r="H290" s="180"/>
      <c r="I290" s="22"/>
      <c r="J290" s="27" t="e">
        <f t="shared" si="4"/>
        <v>#DIV/0!</v>
      </c>
      <c r="K290" s="174"/>
      <c r="L290" s="37"/>
      <c r="M290" s="13"/>
    </row>
    <row r="291" spans="1:13">
      <c r="A291" s="199"/>
      <c r="B291" s="37" t="s">
        <v>16</v>
      </c>
      <c r="C291" s="75">
        <v>40737</v>
      </c>
      <c r="D291" s="76"/>
      <c r="E291" s="72"/>
      <c r="F291" s="186"/>
      <c r="G291" s="72"/>
      <c r="H291" s="180"/>
      <c r="I291" s="22"/>
      <c r="J291" s="27" t="e">
        <f t="shared" si="4"/>
        <v>#DIV/0!</v>
      </c>
      <c r="K291" s="174"/>
      <c r="L291" s="37"/>
      <c r="M291" s="13"/>
    </row>
    <row r="292" spans="1:13">
      <c r="A292" s="199"/>
      <c r="B292" s="37" t="s">
        <v>17</v>
      </c>
      <c r="C292" s="75">
        <v>40738</v>
      </c>
      <c r="D292" s="76"/>
      <c r="E292" s="72"/>
      <c r="F292" s="186"/>
      <c r="G292" s="72"/>
      <c r="H292" s="180"/>
      <c r="I292" s="22"/>
      <c r="J292" s="27" t="e">
        <f t="shared" si="4"/>
        <v>#DIV/0!</v>
      </c>
      <c r="K292" s="174"/>
      <c r="L292" s="37"/>
      <c r="M292" s="13"/>
    </row>
    <row r="293" spans="1:13">
      <c r="A293" s="199"/>
      <c r="B293" s="37" t="s">
        <v>11</v>
      </c>
      <c r="C293" s="75">
        <v>40739</v>
      </c>
      <c r="D293" s="76"/>
      <c r="E293" s="72"/>
      <c r="F293" s="186"/>
      <c r="G293" s="72"/>
      <c r="H293" s="180"/>
      <c r="I293" s="22"/>
      <c r="J293" s="27" t="e">
        <f t="shared" si="4"/>
        <v>#DIV/0!</v>
      </c>
      <c r="K293" s="174"/>
      <c r="L293" s="37"/>
      <c r="M293" s="13"/>
    </row>
    <row r="294" spans="1:13">
      <c r="A294" s="199"/>
      <c r="B294" s="19" t="s">
        <v>12</v>
      </c>
      <c r="C294" s="77">
        <v>40740</v>
      </c>
      <c r="D294" s="76"/>
      <c r="E294" s="73"/>
      <c r="F294" s="190"/>
      <c r="G294" s="73"/>
      <c r="H294" s="181"/>
      <c r="I294" s="28"/>
      <c r="J294" s="29" t="e">
        <f t="shared" si="4"/>
        <v>#DIV/0!</v>
      </c>
      <c r="K294" s="175"/>
      <c r="L294" s="19"/>
      <c r="M294" s="14"/>
    </row>
    <row r="295" spans="1:13">
      <c r="A295" s="199"/>
      <c r="B295" s="19" t="s">
        <v>13</v>
      </c>
      <c r="C295" s="77">
        <v>40741</v>
      </c>
      <c r="D295" s="76"/>
      <c r="E295" s="73"/>
      <c r="F295" s="190"/>
      <c r="G295" s="73"/>
      <c r="H295" s="181"/>
      <c r="I295" s="28"/>
      <c r="J295" s="29" t="e">
        <f t="shared" si="4"/>
        <v>#DIV/0!</v>
      </c>
      <c r="K295" s="175"/>
      <c r="L295" s="19"/>
      <c r="M295" s="14"/>
    </row>
    <row r="296" spans="1:13">
      <c r="A296" s="199" t="s">
        <v>62</v>
      </c>
      <c r="B296" s="37" t="s">
        <v>14</v>
      </c>
      <c r="C296" s="75">
        <v>40742</v>
      </c>
      <c r="D296" s="76"/>
      <c r="E296" s="72"/>
      <c r="F296" s="186"/>
      <c r="G296" s="72"/>
      <c r="H296" s="180"/>
      <c r="I296" s="22"/>
      <c r="J296" s="27" t="e">
        <f t="shared" si="4"/>
        <v>#DIV/0!</v>
      </c>
      <c r="K296" s="174"/>
      <c r="L296" s="37"/>
      <c r="M296" s="13"/>
    </row>
    <row r="297" spans="1:13">
      <c r="A297" s="199"/>
      <c r="B297" s="37" t="s">
        <v>15</v>
      </c>
      <c r="C297" s="75">
        <v>40743</v>
      </c>
      <c r="D297" s="76"/>
      <c r="E297" s="72"/>
      <c r="F297" s="186"/>
      <c r="G297" s="72"/>
      <c r="H297" s="180"/>
      <c r="I297" s="22"/>
      <c r="J297" s="27" t="e">
        <f t="shared" si="4"/>
        <v>#DIV/0!</v>
      </c>
      <c r="K297" s="174"/>
      <c r="L297" s="37"/>
      <c r="M297" s="13"/>
    </row>
    <row r="298" spans="1:13">
      <c r="A298" s="199"/>
      <c r="B298" s="37" t="s">
        <v>16</v>
      </c>
      <c r="C298" s="75">
        <v>40744</v>
      </c>
      <c r="D298" s="76"/>
      <c r="E298" s="72"/>
      <c r="F298" s="186"/>
      <c r="G298" s="72"/>
      <c r="H298" s="180"/>
      <c r="I298" s="22"/>
      <c r="J298" s="27" t="e">
        <f t="shared" si="4"/>
        <v>#DIV/0!</v>
      </c>
      <c r="K298" s="174"/>
      <c r="L298" s="37"/>
      <c r="M298" s="13"/>
    </row>
    <row r="299" spans="1:13">
      <c r="A299" s="199"/>
      <c r="B299" s="37" t="s">
        <v>17</v>
      </c>
      <c r="C299" s="75">
        <v>40745</v>
      </c>
      <c r="D299" s="76"/>
      <c r="E299" s="72"/>
      <c r="F299" s="186"/>
      <c r="G299" s="72"/>
      <c r="H299" s="180"/>
      <c r="I299" s="22"/>
      <c r="J299" s="27" t="e">
        <f t="shared" si="4"/>
        <v>#DIV/0!</v>
      </c>
      <c r="K299" s="174"/>
      <c r="L299" s="37"/>
      <c r="M299" s="13"/>
    </row>
    <row r="300" spans="1:13">
      <c r="A300" s="199"/>
      <c r="B300" s="37" t="s">
        <v>11</v>
      </c>
      <c r="C300" s="75">
        <v>40746</v>
      </c>
      <c r="D300" s="76"/>
      <c r="E300" s="72"/>
      <c r="F300" s="186"/>
      <c r="G300" s="72"/>
      <c r="H300" s="180"/>
      <c r="I300" s="22"/>
      <c r="J300" s="27" t="e">
        <f t="shared" si="4"/>
        <v>#DIV/0!</v>
      </c>
      <c r="K300" s="174"/>
      <c r="L300" s="37"/>
      <c r="M300" s="13"/>
    </row>
    <row r="301" spans="1:13">
      <c r="A301" s="199"/>
      <c r="B301" s="19" t="s">
        <v>12</v>
      </c>
      <c r="C301" s="77">
        <v>40747</v>
      </c>
      <c r="D301" s="76"/>
      <c r="E301" s="73"/>
      <c r="F301" s="190"/>
      <c r="G301" s="73"/>
      <c r="H301" s="181"/>
      <c r="I301" s="28"/>
      <c r="J301" s="29" t="e">
        <f t="shared" si="4"/>
        <v>#DIV/0!</v>
      </c>
      <c r="K301" s="175"/>
      <c r="L301" s="19"/>
      <c r="M301" s="14"/>
    </row>
    <row r="302" spans="1:13">
      <c r="A302" s="199"/>
      <c r="B302" s="19" t="s">
        <v>13</v>
      </c>
      <c r="C302" s="77">
        <v>40748</v>
      </c>
      <c r="D302" s="76"/>
      <c r="E302" s="73"/>
      <c r="F302" s="190"/>
      <c r="G302" s="73"/>
      <c r="H302" s="181"/>
      <c r="I302" s="28"/>
      <c r="J302" s="29" t="e">
        <f t="shared" si="4"/>
        <v>#DIV/0!</v>
      </c>
      <c r="K302" s="175"/>
      <c r="L302" s="19"/>
      <c r="M302" s="14"/>
    </row>
    <row r="303" spans="1:13">
      <c r="A303" s="199" t="s">
        <v>63</v>
      </c>
      <c r="B303" s="37" t="s">
        <v>14</v>
      </c>
      <c r="C303" s="75">
        <v>40749</v>
      </c>
      <c r="D303" s="76"/>
      <c r="E303" s="72"/>
      <c r="F303" s="186"/>
      <c r="G303" s="72"/>
      <c r="H303" s="180"/>
      <c r="I303" s="22"/>
      <c r="J303" s="27" t="e">
        <f t="shared" si="4"/>
        <v>#DIV/0!</v>
      </c>
      <c r="K303" s="174"/>
      <c r="L303" s="37"/>
      <c r="M303" s="13"/>
    </row>
    <row r="304" spans="1:13">
      <c r="A304" s="199"/>
      <c r="B304" s="37" t="s">
        <v>15</v>
      </c>
      <c r="C304" s="75">
        <v>40750</v>
      </c>
      <c r="D304" s="76"/>
      <c r="E304" s="72"/>
      <c r="F304" s="186"/>
      <c r="G304" s="72"/>
      <c r="H304" s="180"/>
      <c r="I304" s="22"/>
      <c r="J304" s="27" t="e">
        <f t="shared" si="4"/>
        <v>#DIV/0!</v>
      </c>
      <c r="K304" s="174"/>
      <c r="L304" s="37"/>
      <c r="M304" s="13"/>
    </row>
    <row r="305" spans="1:13">
      <c r="A305" s="199"/>
      <c r="B305" s="37" t="s">
        <v>16</v>
      </c>
      <c r="C305" s="75">
        <v>40751</v>
      </c>
      <c r="D305" s="76"/>
      <c r="E305" s="72"/>
      <c r="F305" s="186"/>
      <c r="G305" s="72"/>
      <c r="H305" s="180"/>
      <c r="I305" s="22"/>
      <c r="J305" s="27" t="e">
        <f t="shared" si="4"/>
        <v>#DIV/0!</v>
      </c>
      <c r="K305" s="174"/>
      <c r="L305" s="37"/>
      <c r="M305" s="13"/>
    </row>
    <row r="306" spans="1:13">
      <c r="A306" s="199"/>
      <c r="B306" s="37" t="s">
        <v>17</v>
      </c>
      <c r="C306" s="75">
        <v>40752</v>
      </c>
      <c r="D306" s="76"/>
      <c r="E306" s="72"/>
      <c r="F306" s="186"/>
      <c r="G306" s="72"/>
      <c r="H306" s="180"/>
      <c r="I306" s="22"/>
      <c r="J306" s="27" t="e">
        <f t="shared" si="4"/>
        <v>#DIV/0!</v>
      </c>
      <c r="K306" s="174"/>
      <c r="L306" s="37"/>
      <c r="M306" s="13"/>
    </row>
    <row r="307" spans="1:13">
      <c r="A307" s="199"/>
      <c r="B307" s="37" t="s">
        <v>11</v>
      </c>
      <c r="C307" s="75">
        <v>40753</v>
      </c>
      <c r="D307" s="76"/>
      <c r="E307" s="72"/>
      <c r="F307" s="186"/>
      <c r="G307" s="72"/>
      <c r="H307" s="180"/>
      <c r="I307" s="22"/>
      <c r="J307" s="27" t="e">
        <f t="shared" si="4"/>
        <v>#DIV/0!</v>
      </c>
      <c r="K307" s="174"/>
      <c r="L307" s="37"/>
      <c r="M307" s="13"/>
    </row>
    <row r="308" spans="1:13">
      <c r="A308" s="199"/>
      <c r="B308" s="19" t="s">
        <v>12</v>
      </c>
      <c r="C308" s="77">
        <v>40754</v>
      </c>
      <c r="D308" s="76"/>
      <c r="E308" s="73"/>
      <c r="F308" s="190"/>
      <c r="G308" s="73"/>
      <c r="H308" s="181"/>
      <c r="I308" s="28"/>
      <c r="J308" s="29" t="e">
        <f t="shared" si="4"/>
        <v>#DIV/0!</v>
      </c>
      <c r="K308" s="175"/>
      <c r="L308" s="19"/>
      <c r="M308" s="14"/>
    </row>
    <row r="309" spans="1:13">
      <c r="A309" s="199"/>
      <c r="B309" s="19" t="s">
        <v>13</v>
      </c>
      <c r="C309" s="77">
        <v>40755</v>
      </c>
      <c r="D309" s="76"/>
      <c r="E309" s="73"/>
      <c r="F309" s="190"/>
      <c r="G309" s="73"/>
      <c r="H309" s="181"/>
      <c r="I309" s="28"/>
      <c r="J309" s="29" t="e">
        <f t="shared" si="4"/>
        <v>#DIV/0!</v>
      </c>
      <c r="K309" s="175"/>
      <c r="L309" s="19"/>
      <c r="M309" s="14"/>
    </row>
    <row r="310" spans="1:13">
      <c r="A310" s="199" t="s">
        <v>64</v>
      </c>
      <c r="B310" s="37" t="s">
        <v>14</v>
      </c>
      <c r="C310" s="75">
        <v>40756</v>
      </c>
      <c r="D310" s="76"/>
      <c r="E310" s="72"/>
      <c r="F310" s="186"/>
      <c r="G310" s="72"/>
      <c r="H310" s="180"/>
      <c r="I310" s="22"/>
      <c r="J310" s="27" t="e">
        <f t="shared" si="4"/>
        <v>#DIV/0!</v>
      </c>
      <c r="K310" s="174"/>
      <c r="L310" s="37"/>
      <c r="M310" s="13"/>
    </row>
    <row r="311" spans="1:13">
      <c r="A311" s="199"/>
      <c r="B311" s="37" t="s">
        <v>15</v>
      </c>
      <c r="C311" s="75">
        <v>40757</v>
      </c>
      <c r="D311" s="76"/>
      <c r="E311" s="72"/>
      <c r="F311" s="186"/>
      <c r="G311" s="72"/>
      <c r="H311" s="180"/>
      <c r="I311" s="22"/>
      <c r="J311" s="27" t="e">
        <f t="shared" si="4"/>
        <v>#DIV/0!</v>
      </c>
      <c r="K311" s="174"/>
      <c r="L311" s="37"/>
      <c r="M311" s="13"/>
    </row>
    <row r="312" spans="1:13">
      <c r="A312" s="199"/>
      <c r="B312" s="37" t="s">
        <v>16</v>
      </c>
      <c r="C312" s="75">
        <v>40758</v>
      </c>
      <c r="D312" s="76"/>
      <c r="E312" s="72"/>
      <c r="F312" s="186"/>
      <c r="G312" s="72"/>
      <c r="H312" s="180"/>
      <c r="I312" s="22"/>
      <c r="J312" s="27" t="e">
        <f t="shared" si="4"/>
        <v>#DIV/0!</v>
      </c>
      <c r="K312" s="174"/>
      <c r="L312" s="37"/>
      <c r="M312" s="13"/>
    </row>
    <row r="313" spans="1:13">
      <c r="A313" s="199"/>
      <c r="B313" s="37" t="s">
        <v>17</v>
      </c>
      <c r="C313" s="75">
        <v>40759</v>
      </c>
      <c r="D313" s="76"/>
      <c r="E313" s="72"/>
      <c r="F313" s="186"/>
      <c r="G313" s="72"/>
      <c r="H313" s="180"/>
      <c r="I313" s="22"/>
      <c r="J313" s="27" t="e">
        <f t="shared" si="4"/>
        <v>#DIV/0!</v>
      </c>
      <c r="K313" s="174"/>
      <c r="L313" s="37"/>
      <c r="M313" s="13"/>
    </row>
    <row r="314" spans="1:13">
      <c r="A314" s="199"/>
      <c r="B314" s="37" t="s">
        <v>11</v>
      </c>
      <c r="C314" s="75">
        <v>40760</v>
      </c>
      <c r="D314" s="76"/>
      <c r="E314" s="72"/>
      <c r="F314" s="186"/>
      <c r="G314" s="72"/>
      <c r="H314" s="180"/>
      <c r="I314" s="22"/>
      <c r="J314" s="27" t="e">
        <f t="shared" si="4"/>
        <v>#DIV/0!</v>
      </c>
      <c r="K314" s="174"/>
      <c r="L314" s="37"/>
      <c r="M314" s="13"/>
    </row>
    <row r="315" spans="1:13">
      <c r="A315" s="199"/>
      <c r="B315" s="19" t="s">
        <v>12</v>
      </c>
      <c r="C315" s="77">
        <v>40761</v>
      </c>
      <c r="D315" s="76"/>
      <c r="E315" s="73"/>
      <c r="F315" s="190"/>
      <c r="G315" s="73"/>
      <c r="H315" s="181"/>
      <c r="I315" s="28"/>
      <c r="J315" s="29" t="e">
        <f t="shared" si="4"/>
        <v>#DIV/0!</v>
      </c>
      <c r="K315" s="175"/>
      <c r="L315" s="19"/>
      <c r="M315" s="14"/>
    </row>
    <row r="316" spans="1:13">
      <c r="A316" s="199"/>
      <c r="B316" s="19" t="s">
        <v>13</v>
      </c>
      <c r="C316" s="77">
        <v>40762</v>
      </c>
      <c r="D316" s="76"/>
      <c r="E316" s="73"/>
      <c r="F316" s="190"/>
      <c r="G316" s="73"/>
      <c r="H316" s="181"/>
      <c r="I316" s="28"/>
      <c r="J316" s="29" t="e">
        <f t="shared" si="4"/>
        <v>#DIV/0!</v>
      </c>
      <c r="K316" s="175"/>
      <c r="L316" s="19"/>
      <c r="M316" s="14"/>
    </row>
    <row r="317" spans="1:13">
      <c r="A317" s="199" t="s">
        <v>65</v>
      </c>
      <c r="B317" s="37" t="s">
        <v>14</v>
      </c>
      <c r="C317" s="75">
        <v>40763</v>
      </c>
      <c r="D317" s="76"/>
      <c r="E317" s="72"/>
      <c r="F317" s="186"/>
      <c r="G317" s="72"/>
      <c r="H317" s="180"/>
      <c r="I317" s="22"/>
      <c r="J317" s="27" t="e">
        <f t="shared" si="4"/>
        <v>#DIV/0!</v>
      </c>
      <c r="K317" s="174"/>
      <c r="L317" s="37"/>
      <c r="M317" s="13"/>
    </row>
    <row r="318" spans="1:13">
      <c r="A318" s="199"/>
      <c r="B318" s="37" t="s">
        <v>15</v>
      </c>
      <c r="C318" s="75">
        <v>40764</v>
      </c>
      <c r="D318" s="76"/>
      <c r="E318" s="72"/>
      <c r="F318" s="186"/>
      <c r="G318" s="72"/>
      <c r="H318" s="180"/>
      <c r="I318" s="22"/>
      <c r="J318" s="27" t="e">
        <f t="shared" si="4"/>
        <v>#DIV/0!</v>
      </c>
      <c r="K318" s="174"/>
      <c r="L318" s="37"/>
      <c r="M318" s="13"/>
    </row>
    <row r="319" spans="1:13">
      <c r="A319" s="199"/>
      <c r="B319" s="37" t="s">
        <v>16</v>
      </c>
      <c r="C319" s="75">
        <v>40765</v>
      </c>
      <c r="D319" s="76"/>
      <c r="E319" s="72"/>
      <c r="F319" s="186"/>
      <c r="G319" s="72"/>
      <c r="H319" s="180"/>
      <c r="I319" s="22"/>
      <c r="J319" s="27" t="e">
        <f t="shared" si="4"/>
        <v>#DIV/0!</v>
      </c>
      <c r="K319" s="174"/>
      <c r="L319" s="37"/>
      <c r="M319" s="13"/>
    </row>
    <row r="320" spans="1:13">
      <c r="A320" s="199"/>
      <c r="B320" s="37" t="s">
        <v>17</v>
      </c>
      <c r="C320" s="75">
        <v>40766</v>
      </c>
      <c r="D320" s="76"/>
      <c r="E320" s="72"/>
      <c r="F320" s="186"/>
      <c r="G320" s="72"/>
      <c r="H320" s="180"/>
      <c r="I320" s="22"/>
      <c r="J320" s="27" t="e">
        <f t="shared" si="4"/>
        <v>#DIV/0!</v>
      </c>
      <c r="K320" s="174"/>
      <c r="L320" s="37"/>
      <c r="M320" s="13"/>
    </row>
    <row r="321" spans="1:13">
      <c r="A321" s="199"/>
      <c r="B321" s="37" t="s">
        <v>11</v>
      </c>
      <c r="C321" s="75">
        <v>40767</v>
      </c>
      <c r="D321" s="76"/>
      <c r="E321" s="72"/>
      <c r="F321" s="186"/>
      <c r="G321" s="72"/>
      <c r="H321" s="180"/>
      <c r="I321" s="22"/>
      <c r="J321" s="27" t="e">
        <f t="shared" si="4"/>
        <v>#DIV/0!</v>
      </c>
      <c r="K321" s="174"/>
      <c r="L321" s="37"/>
      <c r="M321" s="13"/>
    </row>
    <row r="322" spans="1:13">
      <c r="A322" s="199"/>
      <c r="B322" s="19" t="s">
        <v>12</v>
      </c>
      <c r="C322" s="77">
        <v>40768</v>
      </c>
      <c r="D322" s="76"/>
      <c r="E322" s="73"/>
      <c r="F322" s="190"/>
      <c r="G322" s="73"/>
      <c r="H322" s="181"/>
      <c r="I322" s="28"/>
      <c r="J322" s="29" t="e">
        <f t="shared" si="4"/>
        <v>#DIV/0!</v>
      </c>
      <c r="K322" s="175"/>
      <c r="L322" s="19"/>
      <c r="M322" s="14"/>
    </row>
    <row r="323" spans="1:13">
      <c r="A323" s="199"/>
      <c r="B323" s="19" t="s">
        <v>13</v>
      </c>
      <c r="C323" s="77">
        <v>40769</v>
      </c>
      <c r="D323" s="76"/>
      <c r="E323" s="73"/>
      <c r="F323" s="190"/>
      <c r="G323" s="73"/>
      <c r="H323" s="181"/>
      <c r="I323" s="28"/>
      <c r="J323" s="29" t="e">
        <f t="shared" si="4"/>
        <v>#DIV/0!</v>
      </c>
      <c r="K323" s="175"/>
      <c r="L323" s="19"/>
      <c r="M323" s="14"/>
    </row>
    <row r="324" spans="1:13">
      <c r="A324" s="199" t="s">
        <v>66</v>
      </c>
      <c r="B324" s="37" t="s">
        <v>14</v>
      </c>
      <c r="C324" s="75">
        <v>40770</v>
      </c>
      <c r="D324" s="76"/>
      <c r="E324" s="72"/>
      <c r="F324" s="186"/>
      <c r="G324" s="72"/>
      <c r="H324" s="180"/>
      <c r="I324" s="22"/>
      <c r="J324" s="27" t="e">
        <f t="shared" si="4"/>
        <v>#DIV/0!</v>
      </c>
      <c r="K324" s="174"/>
      <c r="L324" s="37"/>
      <c r="M324" s="13"/>
    </row>
    <row r="325" spans="1:13">
      <c r="A325" s="199"/>
      <c r="B325" s="37" t="s">
        <v>15</v>
      </c>
      <c r="C325" s="75">
        <v>40771</v>
      </c>
      <c r="D325" s="76"/>
      <c r="E325" s="72"/>
      <c r="F325" s="186"/>
      <c r="G325" s="72"/>
      <c r="H325" s="180"/>
      <c r="I325" s="22"/>
      <c r="J325" s="27" t="e">
        <f t="shared" si="4"/>
        <v>#DIV/0!</v>
      </c>
      <c r="K325" s="174"/>
      <c r="L325" s="37"/>
      <c r="M325" s="13"/>
    </row>
    <row r="326" spans="1:13">
      <c r="A326" s="199"/>
      <c r="B326" s="37" t="s">
        <v>16</v>
      </c>
      <c r="C326" s="75">
        <v>40772</v>
      </c>
      <c r="D326" s="76"/>
      <c r="E326" s="72"/>
      <c r="F326" s="186"/>
      <c r="G326" s="72"/>
      <c r="H326" s="180"/>
      <c r="I326" s="22"/>
      <c r="J326" s="27" t="e">
        <f t="shared" si="4"/>
        <v>#DIV/0!</v>
      </c>
      <c r="K326" s="174"/>
      <c r="L326" s="37"/>
      <c r="M326" s="13"/>
    </row>
    <row r="327" spans="1:13">
      <c r="A327" s="199"/>
      <c r="B327" s="37" t="s">
        <v>17</v>
      </c>
      <c r="C327" s="75">
        <v>40773</v>
      </c>
      <c r="D327" s="76"/>
      <c r="E327" s="72"/>
      <c r="F327" s="186"/>
      <c r="G327" s="72"/>
      <c r="H327" s="180"/>
      <c r="I327" s="22"/>
      <c r="J327" s="27" t="e">
        <f t="shared" ref="J327:J390" si="5">I327/H327</f>
        <v>#DIV/0!</v>
      </c>
      <c r="K327" s="174"/>
      <c r="L327" s="37"/>
      <c r="M327" s="13"/>
    </row>
    <row r="328" spans="1:13">
      <c r="A328" s="199"/>
      <c r="B328" s="37" t="s">
        <v>11</v>
      </c>
      <c r="C328" s="75">
        <v>40774</v>
      </c>
      <c r="D328" s="76"/>
      <c r="E328" s="72"/>
      <c r="F328" s="186"/>
      <c r="G328" s="72"/>
      <c r="H328" s="180"/>
      <c r="I328" s="22"/>
      <c r="J328" s="27" t="e">
        <f t="shared" si="5"/>
        <v>#DIV/0!</v>
      </c>
      <c r="K328" s="174"/>
      <c r="L328" s="37"/>
      <c r="M328" s="13"/>
    </row>
    <row r="329" spans="1:13">
      <c r="A329" s="199"/>
      <c r="B329" s="19" t="s">
        <v>12</v>
      </c>
      <c r="C329" s="77">
        <v>40775</v>
      </c>
      <c r="D329" s="76"/>
      <c r="E329" s="73"/>
      <c r="F329" s="190"/>
      <c r="G329" s="73"/>
      <c r="H329" s="181"/>
      <c r="I329" s="28"/>
      <c r="J329" s="29" t="e">
        <f t="shared" si="5"/>
        <v>#DIV/0!</v>
      </c>
      <c r="K329" s="175"/>
      <c r="L329" s="19"/>
      <c r="M329" s="14"/>
    </row>
    <row r="330" spans="1:13">
      <c r="A330" s="199"/>
      <c r="B330" s="19" t="s">
        <v>13</v>
      </c>
      <c r="C330" s="77">
        <v>40776</v>
      </c>
      <c r="D330" s="76"/>
      <c r="E330" s="73"/>
      <c r="F330" s="190"/>
      <c r="G330" s="73"/>
      <c r="H330" s="181"/>
      <c r="I330" s="28"/>
      <c r="J330" s="29" t="e">
        <f t="shared" si="5"/>
        <v>#DIV/0!</v>
      </c>
      <c r="K330" s="175"/>
      <c r="L330" s="19"/>
      <c r="M330" s="14"/>
    </row>
    <row r="331" spans="1:13">
      <c r="A331" s="199" t="s">
        <v>67</v>
      </c>
      <c r="B331" s="37" t="s">
        <v>14</v>
      </c>
      <c r="C331" s="75">
        <v>40777</v>
      </c>
      <c r="D331" s="76"/>
      <c r="E331" s="72"/>
      <c r="F331" s="186"/>
      <c r="G331" s="72"/>
      <c r="H331" s="180"/>
      <c r="I331" s="22"/>
      <c r="J331" s="27" t="e">
        <f t="shared" si="5"/>
        <v>#DIV/0!</v>
      </c>
      <c r="K331" s="174"/>
      <c r="L331" s="37"/>
      <c r="M331" s="13"/>
    </row>
    <row r="332" spans="1:13">
      <c r="A332" s="199"/>
      <c r="B332" s="37" t="s">
        <v>15</v>
      </c>
      <c r="C332" s="75">
        <v>40778</v>
      </c>
      <c r="D332" s="76"/>
      <c r="E332" s="72"/>
      <c r="F332" s="186"/>
      <c r="G332" s="72"/>
      <c r="H332" s="180"/>
      <c r="I332" s="22"/>
      <c r="J332" s="27" t="e">
        <f t="shared" si="5"/>
        <v>#DIV/0!</v>
      </c>
      <c r="K332" s="174"/>
      <c r="L332" s="37"/>
      <c r="M332" s="13"/>
    </row>
    <row r="333" spans="1:13">
      <c r="A333" s="199"/>
      <c r="B333" s="37" t="s">
        <v>16</v>
      </c>
      <c r="C333" s="75">
        <v>40779</v>
      </c>
      <c r="D333" s="76"/>
      <c r="E333" s="72"/>
      <c r="F333" s="186"/>
      <c r="G333" s="72"/>
      <c r="H333" s="180"/>
      <c r="I333" s="22"/>
      <c r="J333" s="27" t="e">
        <f t="shared" si="5"/>
        <v>#DIV/0!</v>
      </c>
      <c r="K333" s="174"/>
      <c r="L333" s="37"/>
      <c r="M333" s="13"/>
    </row>
    <row r="334" spans="1:13">
      <c r="A334" s="199"/>
      <c r="B334" s="37" t="s">
        <v>17</v>
      </c>
      <c r="C334" s="75">
        <v>40780</v>
      </c>
      <c r="D334" s="76"/>
      <c r="E334" s="72"/>
      <c r="F334" s="186"/>
      <c r="G334" s="72"/>
      <c r="H334" s="180"/>
      <c r="I334" s="22"/>
      <c r="J334" s="27" t="e">
        <f t="shared" si="5"/>
        <v>#DIV/0!</v>
      </c>
      <c r="K334" s="174"/>
      <c r="L334" s="37"/>
      <c r="M334" s="13"/>
    </row>
    <row r="335" spans="1:13">
      <c r="A335" s="199"/>
      <c r="B335" s="37" t="s">
        <v>11</v>
      </c>
      <c r="C335" s="75">
        <v>40781</v>
      </c>
      <c r="D335" s="76"/>
      <c r="E335" s="72"/>
      <c r="F335" s="186"/>
      <c r="G335" s="72"/>
      <c r="H335" s="180"/>
      <c r="I335" s="22"/>
      <c r="J335" s="27" t="e">
        <f t="shared" si="5"/>
        <v>#DIV/0!</v>
      </c>
      <c r="K335" s="174"/>
      <c r="L335" s="37"/>
      <c r="M335" s="13"/>
    </row>
    <row r="336" spans="1:13">
      <c r="A336" s="199"/>
      <c r="B336" s="19" t="s">
        <v>12</v>
      </c>
      <c r="C336" s="77">
        <v>40782</v>
      </c>
      <c r="D336" s="76"/>
      <c r="E336" s="73"/>
      <c r="F336" s="190"/>
      <c r="G336" s="73"/>
      <c r="H336" s="181"/>
      <c r="I336" s="28"/>
      <c r="J336" s="29" t="e">
        <f t="shared" si="5"/>
        <v>#DIV/0!</v>
      </c>
      <c r="K336" s="175"/>
      <c r="L336" s="19"/>
      <c r="M336" s="14"/>
    </row>
    <row r="337" spans="1:13">
      <c r="A337" s="199"/>
      <c r="B337" s="19" t="s">
        <v>13</v>
      </c>
      <c r="C337" s="77">
        <v>40783</v>
      </c>
      <c r="D337" s="76"/>
      <c r="E337" s="73"/>
      <c r="F337" s="190"/>
      <c r="G337" s="73"/>
      <c r="H337" s="181"/>
      <c r="I337" s="28"/>
      <c r="J337" s="29" t="e">
        <f t="shared" si="5"/>
        <v>#DIV/0!</v>
      </c>
      <c r="K337" s="175"/>
      <c r="L337" s="19"/>
      <c r="M337" s="14"/>
    </row>
    <row r="338" spans="1:13">
      <c r="A338" s="199" t="s">
        <v>68</v>
      </c>
      <c r="B338" s="37" t="s">
        <v>14</v>
      </c>
      <c r="C338" s="75">
        <v>40784</v>
      </c>
      <c r="D338" s="76"/>
      <c r="E338" s="72"/>
      <c r="F338" s="186"/>
      <c r="G338" s="72"/>
      <c r="H338" s="180"/>
      <c r="I338" s="22"/>
      <c r="J338" s="27" t="e">
        <f t="shared" si="5"/>
        <v>#DIV/0!</v>
      </c>
      <c r="K338" s="174"/>
      <c r="L338" s="37"/>
      <c r="M338" s="13"/>
    </row>
    <row r="339" spans="1:13">
      <c r="A339" s="199"/>
      <c r="B339" s="37" t="s">
        <v>15</v>
      </c>
      <c r="C339" s="75">
        <v>40785</v>
      </c>
      <c r="D339" s="76"/>
      <c r="E339" s="72"/>
      <c r="F339" s="186"/>
      <c r="G339" s="72"/>
      <c r="H339" s="180"/>
      <c r="I339" s="22"/>
      <c r="J339" s="27" t="e">
        <f t="shared" si="5"/>
        <v>#DIV/0!</v>
      </c>
      <c r="K339" s="174"/>
      <c r="L339" s="37"/>
      <c r="M339" s="13"/>
    </row>
    <row r="340" spans="1:13">
      <c r="A340" s="199"/>
      <c r="B340" s="37" t="s">
        <v>16</v>
      </c>
      <c r="C340" s="75">
        <v>40786</v>
      </c>
      <c r="D340" s="76"/>
      <c r="E340" s="72"/>
      <c r="F340" s="186"/>
      <c r="G340" s="72"/>
      <c r="H340" s="180"/>
      <c r="I340" s="22"/>
      <c r="J340" s="27" t="e">
        <f t="shared" si="5"/>
        <v>#DIV/0!</v>
      </c>
      <c r="K340" s="174"/>
      <c r="L340" s="37"/>
      <c r="M340" s="13"/>
    </row>
    <row r="341" spans="1:13">
      <c r="A341" s="199"/>
      <c r="B341" s="37" t="s">
        <v>17</v>
      </c>
      <c r="C341" s="75">
        <v>40787</v>
      </c>
      <c r="D341" s="76"/>
      <c r="E341" s="72"/>
      <c r="F341" s="186"/>
      <c r="G341" s="72"/>
      <c r="H341" s="180"/>
      <c r="I341" s="22"/>
      <c r="J341" s="27" t="e">
        <f t="shared" si="5"/>
        <v>#DIV/0!</v>
      </c>
      <c r="K341" s="174"/>
      <c r="L341" s="37"/>
      <c r="M341" s="13"/>
    </row>
    <row r="342" spans="1:13">
      <c r="A342" s="199"/>
      <c r="B342" s="37" t="s">
        <v>11</v>
      </c>
      <c r="C342" s="75">
        <v>40788</v>
      </c>
      <c r="D342" s="76"/>
      <c r="E342" s="72"/>
      <c r="F342" s="186"/>
      <c r="G342" s="72"/>
      <c r="H342" s="180"/>
      <c r="I342" s="22"/>
      <c r="J342" s="27" t="e">
        <f t="shared" si="5"/>
        <v>#DIV/0!</v>
      </c>
      <c r="K342" s="174"/>
      <c r="L342" s="37"/>
      <c r="M342" s="13"/>
    </row>
    <row r="343" spans="1:13">
      <c r="A343" s="199"/>
      <c r="B343" s="19" t="s">
        <v>12</v>
      </c>
      <c r="C343" s="77">
        <v>40789</v>
      </c>
      <c r="D343" s="76"/>
      <c r="E343" s="73"/>
      <c r="F343" s="190"/>
      <c r="G343" s="73"/>
      <c r="H343" s="181"/>
      <c r="I343" s="28"/>
      <c r="J343" s="29" t="e">
        <f t="shared" si="5"/>
        <v>#DIV/0!</v>
      </c>
      <c r="K343" s="175"/>
      <c r="L343" s="19"/>
      <c r="M343" s="14"/>
    </row>
    <row r="344" spans="1:13">
      <c r="A344" s="199"/>
      <c r="B344" s="19" t="s">
        <v>13</v>
      </c>
      <c r="C344" s="77">
        <v>40790</v>
      </c>
      <c r="D344" s="76"/>
      <c r="E344" s="73"/>
      <c r="F344" s="190"/>
      <c r="G344" s="73"/>
      <c r="H344" s="181"/>
      <c r="I344" s="28"/>
      <c r="J344" s="29" t="e">
        <f t="shared" si="5"/>
        <v>#DIV/0!</v>
      </c>
      <c r="K344" s="175"/>
      <c r="L344" s="19"/>
      <c r="M344" s="14"/>
    </row>
    <row r="345" spans="1:13">
      <c r="A345" s="199" t="s">
        <v>69</v>
      </c>
      <c r="B345" s="37" t="s">
        <v>14</v>
      </c>
      <c r="C345" s="75">
        <v>40791</v>
      </c>
      <c r="D345" s="76"/>
      <c r="E345" s="72"/>
      <c r="F345" s="186"/>
      <c r="G345" s="72"/>
      <c r="H345" s="180"/>
      <c r="I345" s="22"/>
      <c r="J345" s="27" t="e">
        <f t="shared" si="5"/>
        <v>#DIV/0!</v>
      </c>
      <c r="K345" s="174"/>
      <c r="L345" s="37"/>
      <c r="M345" s="13"/>
    </row>
    <row r="346" spans="1:13">
      <c r="A346" s="199"/>
      <c r="B346" s="37" t="s">
        <v>15</v>
      </c>
      <c r="C346" s="75">
        <v>40792</v>
      </c>
      <c r="D346" s="76"/>
      <c r="E346" s="72"/>
      <c r="F346" s="186"/>
      <c r="G346" s="72"/>
      <c r="H346" s="180"/>
      <c r="I346" s="22"/>
      <c r="J346" s="27" t="e">
        <f t="shared" si="5"/>
        <v>#DIV/0!</v>
      </c>
      <c r="K346" s="174"/>
      <c r="L346" s="37"/>
      <c r="M346" s="13"/>
    </row>
    <row r="347" spans="1:13">
      <c r="A347" s="199"/>
      <c r="B347" s="37" t="s">
        <v>16</v>
      </c>
      <c r="C347" s="75">
        <v>40793</v>
      </c>
      <c r="D347" s="76"/>
      <c r="E347" s="72"/>
      <c r="F347" s="186"/>
      <c r="G347" s="72"/>
      <c r="H347" s="180"/>
      <c r="I347" s="22"/>
      <c r="J347" s="27" t="e">
        <f t="shared" si="5"/>
        <v>#DIV/0!</v>
      </c>
      <c r="K347" s="174"/>
      <c r="L347" s="37"/>
      <c r="M347" s="13"/>
    </row>
    <row r="348" spans="1:13">
      <c r="A348" s="199"/>
      <c r="B348" s="37" t="s">
        <v>17</v>
      </c>
      <c r="C348" s="75">
        <v>40794</v>
      </c>
      <c r="D348" s="76"/>
      <c r="E348" s="72"/>
      <c r="F348" s="186"/>
      <c r="G348" s="72"/>
      <c r="H348" s="180"/>
      <c r="I348" s="22"/>
      <c r="J348" s="27" t="e">
        <f t="shared" si="5"/>
        <v>#DIV/0!</v>
      </c>
      <c r="K348" s="174"/>
      <c r="L348" s="37"/>
      <c r="M348" s="13"/>
    </row>
    <row r="349" spans="1:13">
      <c r="A349" s="199"/>
      <c r="B349" s="37" t="s">
        <v>11</v>
      </c>
      <c r="C349" s="75">
        <v>40795</v>
      </c>
      <c r="D349" s="76"/>
      <c r="E349" s="72"/>
      <c r="F349" s="186"/>
      <c r="G349" s="72"/>
      <c r="H349" s="180"/>
      <c r="I349" s="22"/>
      <c r="J349" s="27" t="e">
        <f t="shared" si="5"/>
        <v>#DIV/0!</v>
      </c>
      <c r="K349" s="174"/>
      <c r="L349" s="37"/>
      <c r="M349" s="13"/>
    </row>
    <row r="350" spans="1:13">
      <c r="A350" s="199"/>
      <c r="B350" s="19" t="s">
        <v>12</v>
      </c>
      <c r="C350" s="77">
        <v>40796</v>
      </c>
      <c r="D350" s="76"/>
      <c r="E350" s="73"/>
      <c r="F350" s="190"/>
      <c r="G350" s="73"/>
      <c r="H350" s="181"/>
      <c r="I350" s="28"/>
      <c r="J350" s="29" t="e">
        <f t="shared" si="5"/>
        <v>#DIV/0!</v>
      </c>
      <c r="K350" s="175"/>
      <c r="L350" s="19"/>
      <c r="M350" s="14"/>
    </row>
    <row r="351" spans="1:13">
      <c r="A351" s="199"/>
      <c r="B351" s="19" t="s">
        <v>13</v>
      </c>
      <c r="C351" s="77">
        <v>40797</v>
      </c>
      <c r="D351" s="76"/>
      <c r="E351" s="73"/>
      <c r="F351" s="190"/>
      <c r="G351" s="73"/>
      <c r="H351" s="181"/>
      <c r="I351" s="28"/>
      <c r="J351" s="29" t="e">
        <f t="shared" si="5"/>
        <v>#DIV/0!</v>
      </c>
      <c r="K351" s="175"/>
      <c r="L351" s="19"/>
      <c r="M351" s="14"/>
    </row>
    <row r="352" spans="1:13">
      <c r="A352" s="199" t="s">
        <v>70</v>
      </c>
      <c r="B352" s="37" t="s">
        <v>14</v>
      </c>
      <c r="C352" s="75">
        <v>40798</v>
      </c>
      <c r="D352" s="76"/>
      <c r="E352" s="72"/>
      <c r="F352" s="186"/>
      <c r="G352" s="72"/>
      <c r="H352" s="180"/>
      <c r="I352" s="22"/>
      <c r="J352" s="27" t="e">
        <f t="shared" si="5"/>
        <v>#DIV/0!</v>
      </c>
      <c r="K352" s="174"/>
      <c r="L352" s="37"/>
      <c r="M352" s="13"/>
    </row>
    <row r="353" spans="1:13">
      <c r="A353" s="199"/>
      <c r="B353" s="37" t="s">
        <v>15</v>
      </c>
      <c r="C353" s="75">
        <v>40799</v>
      </c>
      <c r="D353" s="76"/>
      <c r="E353" s="72"/>
      <c r="F353" s="186"/>
      <c r="G353" s="72"/>
      <c r="H353" s="180"/>
      <c r="I353" s="22"/>
      <c r="J353" s="27" t="e">
        <f t="shared" si="5"/>
        <v>#DIV/0!</v>
      </c>
      <c r="K353" s="174"/>
      <c r="L353" s="37"/>
      <c r="M353" s="13"/>
    </row>
    <row r="354" spans="1:13">
      <c r="A354" s="199"/>
      <c r="B354" s="37" t="s">
        <v>16</v>
      </c>
      <c r="C354" s="75">
        <v>40800</v>
      </c>
      <c r="D354" s="76"/>
      <c r="E354" s="72"/>
      <c r="F354" s="186"/>
      <c r="G354" s="72"/>
      <c r="H354" s="180"/>
      <c r="I354" s="22"/>
      <c r="J354" s="27" t="e">
        <f t="shared" si="5"/>
        <v>#DIV/0!</v>
      </c>
      <c r="K354" s="174"/>
      <c r="L354" s="37"/>
      <c r="M354" s="13"/>
    </row>
    <row r="355" spans="1:13">
      <c r="A355" s="199"/>
      <c r="B355" s="37" t="s">
        <v>17</v>
      </c>
      <c r="C355" s="75">
        <v>40801</v>
      </c>
      <c r="D355" s="76"/>
      <c r="E355" s="72"/>
      <c r="F355" s="186"/>
      <c r="G355" s="72"/>
      <c r="H355" s="180"/>
      <c r="I355" s="22"/>
      <c r="J355" s="27" t="e">
        <f t="shared" si="5"/>
        <v>#DIV/0!</v>
      </c>
      <c r="K355" s="174"/>
      <c r="L355" s="37"/>
      <c r="M355" s="13"/>
    </row>
    <row r="356" spans="1:13">
      <c r="A356" s="199"/>
      <c r="B356" s="37" t="s">
        <v>11</v>
      </c>
      <c r="C356" s="75">
        <v>40802</v>
      </c>
      <c r="D356" s="76"/>
      <c r="E356" s="72"/>
      <c r="F356" s="186"/>
      <c r="G356" s="72"/>
      <c r="H356" s="180"/>
      <c r="I356" s="22"/>
      <c r="J356" s="27" t="e">
        <f t="shared" si="5"/>
        <v>#DIV/0!</v>
      </c>
      <c r="K356" s="174"/>
      <c r="L356" s="37"/>
      <c r="M356" s="13"/>
    </row>
    <row r="357" spans="1:13">
      <c r="A357" s="199"/>
      <c r="B357" s="19" t="s">
        <v>12</v>
      </c>
      <c r="C357" s="77">
        <v>40803</v>
      </c>
      <c r="D357" s="76"/>
      <c r="E357" s="73"/>
      <c r="F357" s="190"/>
      <c r="G357" s="73"/>
      <c r="H357" s="181"/>
      <c r="I357" s="28"/>
      <c r="J357" s="29" t="e">
        <f t="shared" si="5"/>
        <v>#DIV/0!</v>
      </c>
      <c r="K357" s="175"/>
      <c r="L357" s="19"/>
      <c r="M357" s="14"/>
    </row>
    <row r="358" spans="1:13">
      <c r="A358" s="199"/>
      <c r="B358" s="19" t="s">
        <v>13</v>
      </c>
      <c r="C358" s="77">
        <v>40804</v>
      </c>
      <c r="D358" s="76"/>
      <c r="E358" s="73"/>
      <c r="F358" s="190"/>
      <c r="G358" s="73"/>
      <c r="H358" s="181"/>
      <c r="I358" s="28"/>
      <c r="J358" s="29" t="e">
        <f t="shared" si="5"/>
        <v>#DIV/0!</v>
      </c>
      <c r="K358" s="175"/>
      <c r="L358" s="19"/>
      <c r="M358" s="14"/>
    </row>
    <row r="359" spans="1:13">
      <c r="A359" s="199" t="s">
        <v>71</v>
      </c>
      <c r="B359" s="37" t="s">
        <v>14</v>
      </c>
      <c r="C359" s="75">
        <v>40805</v>
      </c>
      <c r="D359" s="76"/>
      <c r="E359" s="72"/>
      <c r="F359" s="186"/>
      <c r="G359" s="72"/>
      <c r="H359" s="180"/>
      <c r="I359" s="22"/>
      <c r="J359" s="27" t="e">
        <f t="shared" si="5"/>
        <v>#DIV/0!</v>
      </c>
      <c r="K359" s="174"/>
      <c r="L359" s="37"/>
      <c r="M359" s="13"/>
    </row>
    <row r="360" spans="1:13">
      <c r="A360" s="199"/>
      <c r="B360" s="37" t="s">
        <v>15</v>
      </c>
      <c r="C360" s="75">
        <v>40806</v>
      </c>
      <c r="D360" s="76"/>
      <c r="E360" s="72"/>
      <c r="F360" s="186"/>
      <c r="G360" s="72"/>
      <c r="H360" s="180"/>
      <c r="I360" s="22"/>
      <c r="J360" s="27" t="e">
        <f t="shared" si="5"/>
        <v>#DIV/0!</v>
      </c>
      <c r="K360" s="174"/>
      <c r="L360" s="37"/>
      <c r="M360" s="13"/>
    </row>
    <row r="361" spans="1:13">
      <c r="A361" s="199"/>
      <c r="B361" s="37" t="s">
        <v>16</v>
      </c>
      <c r="C361" s="75">
        <v>40807</v>
      </c>
      <c r="D361" s="76"/>
      <c r="E361" s="72"/>
      <c r="F361" s="186"/>
      <c r="G361" s="72"/>
      <c r="H361" s="180"/>
      <c r="I361" s="22"/>
      <c r="J361" s="27" t="e">
        <f t="shared" si="5"/>
        <v>#DIV/0!</v>
      </c>
      <c r="K361" s="174"/>
      <c r="L361" s="37"/>
      <c r="M361" s="13"/>
    </row>
    <row r="362" spans="1:13">
      <c r="A362" s="199"/>
      <c r="B362" s="37" t="s">
        <v>17</v>
      </c>
      <c r="C362" s="75">
        <v>40808</v>
      </c>
      <c r="D362" s="76"/>
      <c r="E362" s="72"/>
      <c r="F362" s="186"/>
      <c r="G362" s="72"/>
      <c r="H362" s="180"/>
      <c r="I362" s="22"/>
      <c r="J362" s="27" t="e">
        <f t="shared" si="5"/>
        <v>#DIV/0!</v>
      </c>
      <c r="K362" s="174"/>
      <c r="L362" s="37"/>
      <c r="M362" s="13"/>
    </row>
    <row r="363" spans="1:13">
      <c r="A363" s="199"/>
      <c r="B363" s="37" t="s">
        <v>11</v>
      </c>
      <c r="C363" s="75">
        <v>40809</v>
      </c>
      <c r="D363" s="76"/>
      <c r="E363" s="72"/>
      <c r="F363" s="186"/>
      <c r="G363" s="72"/>
      <c r="H363" s="180"/>
      <c r="I363" s="22"/>
      <c r="J363" s="27" t="e">
        <f t="shared" si="5"/>
        <v>#DIV/0!</v>
      </c>
      <c r="K363" s="174"/>
      <c r="L363" s="37"/>
      <c r="M363" s="13"/>
    </row>
    <row r="364" spans="1:13">
      <c r="A364" s="199"/>
      <c r="B364" s="19" t="s">
        <v>12</v>
      </c>
      <c r="C364" s="77">
        <v>40810</v>
      </c>
      <c r="D364" s="76"/>
      <c r="E364" s="73"/>
      <c r="F364" s="190"/>
      <c r="G364" s="73"/>
      <c r="H364" s="181"/>
      <c r="I364" s="28"/>
      <c r="J364" s="29" t="e">
        <f t="shared" si="5"/>
        <v>#DIV/0!</v>
      </c>
      <c r="K364" s="175"/>
      <c r="L364" s="19"/>
      <c r="M364" s="14"/>
    </row>
    <row r="365" spans="1:13">
      <c r="A365" s="199"/>
      <c r="B365" s="19" t="s">
        <v>13</v>
      </c>
      <c r="C365" s="77">
        <v>40811</v>
      </c>
      <c r="D365" s="76"/>
      <c r="E365" s="73"/>
      <c r="F365" s="190"/>
      <c r="G365" s="73"/>
      <c r="H365" s="181"/>
      <c r="I365" s="28"/>
      <c r="J365" s="29" t="e">
        <f t="shared" si="5"/>
        <v>#DIV/0!</v>
      </c>
      <c r="K365" s="175"/>
      <c r="L365" s="19"/>
      <c r="M365" s="14"/>
    </row>
    <row r="366" spans="1:13">
      <c r="A366" s="199" t="s">
        <v>72</v>
      </c>
      <c r="B366" s="37" t="s">
        <v>14</v>
      </c>
      <c r="C366" s="75">
        <v>40812</v>
      </c>
      <c r="D366" s="76"/>
      <c r="E366" s="72"/>
      <c r="F366" s="186"/>
      <c r="G366" s="72"/>
      <c r="H366" s="180"/>
      <c r="I366" s="22"/>
      <c r="J366" s="27" t="e">
        <f t="shared" si="5"/>
        <v>#DIV/0!</v>
      </c>
      <c r="K366" s="174"/>
      <c r="L366" s="37"/>
      <c r="M366" s="13"/>
    </row>
    <row r="367" spans="1:13">
      <c r="A367" s="199"/>
      <c r="B367" s="37" t="s">
        <v>15</v>
      </c>
      <c r="C367" s="75">
        <v>40813</v>
      </c>
      <c r="D367" s="76"/>
      <c r="E367" s="72"/>
      <c r="F367" s="186"/>
      <c r="G367" s="72"/>
      <c r="H367" s="180"/>
      <c r="I367" s="22"/>
      <c r="J367" s="27" t="e">
        <f t="shared" si="5"/>
        <v>#DIV/0!</v>
      </c>
      <c r="K367" s="174"/>
      <c r="L367" s="37"/>
      <c r="M367" s="13"/>
    </row>
    <row r="368" spans="1:13">
      <c r="A368" s="199"/>
      <c r="B368" s="37" t="s">
        <v>16</v>
      </c>
      <c r="C368" s="75">
        <v>40814</v>
      </c>
      <c r="D368" s="76"/>
      <c r="E368" s="72"/>
      <c r="F368" s="186"/>
      <c r="G368" s="72"/>
      <c r="H368" s="180"/>
      <c r="I368" s="22"/>
      <c r="J368" s="27" t="e">
        <f t="shared" si="5"/>
        <v>#DIV/0!</v>
      </c>
      <c r="K368" s="174"/>
      <c r="L368" s="37"/>
      <c r="M368" s="13"/>
    </row>
    <row r="369" spans="1:13">
      <c r="A369" s="199"/>
      <c r="B369" s="37" t="s">
        <v>17</v>
      </c>
      <c r="C369" s="75">
        <v>40815</v>
      </c>
      <c r="D369" s="76"/>
      <c r="E369" s="72"/>
      <c r="F369" s="186"/>
      <c r="G369" s="72"/>
      <c r="H369" s="180"/>
      <c r="I369" s="22"/>
      <c r="J369" s="27" t="e">
        <f t="shared" si="5"/>
        <v>#DIV/0!</v>
      </c>
      <c r="K369" s="174"/>
      <c r="L369" s="37"/>
      <c r="M369" s="13"/>
    </row>
    <row r="370" spans="1:13">
      <c r="A370" s="199"/>
      <c r="B370" s="37" t="s">
        <v>11</v>
      </c>
      <c r="C370" s="75">
        <v>40816</v>
      </c>
      <c r="D370" s="76"/>
      <c r="E370" s="72"/>
      <c r="F370" s="186"/>
      <c r="G370" s="72"/>
      <c r="H370" s="180"/>
      <c r="I370" s="22"/>
      <c r="J370" s="27" t="e">
        <f t="shared" si="5"/>
        <v>#DIV/0!</v>
      </c>
      <c r="K370" s="174"/>
      <c r="L370" s="37"/>
      <c r="M370" s="13"/>
    </row>
    <row r="371" spans="1:13">
      <c r="A371" s="199"/>
      <c r="B371" s="19" t="s">
        <v>12</v>
      </c>
      <c r="C371" s="77">
        <v>40817</v>
      </c>
      <c r="D371" s="76"/>
      <c r="E371" s="73"/>
      <c r="F371" s="190"/>
      <c r="G371" s="73"/>
      <c r="H371" s="181"/>
      <c r="I371" s="28"/>
      <c r="J371" s="29" t="e">
        <f t="shared" si="5"/>
        <v>#DIV/0!</v>
      </c>
      <c r="K371" s="175"/>
      <c r="L371" s="19"/>
      <c r="M371" s="14"/>
    </row>
    <row r="372" spans="1:13">
      <c r="A372" s="199"/>
      <c r="B372" s="19" t="s">
        <v>13</v>
      </c>
      <c r="C372" s="77">
        <v>40818</v>
      </c>
      <c r="D372" s="76"/>
      <c r="E372" s="73"/>
      <c r="F372" s="190"/>
      <c r="G372" s="73"/>
      <c r="H372" s="181"/>
      <c r="I372" s="28"/>
      <c r="J372" s="29" t="e">
        <f t="shared" si="5"/>
        <v>#DIV/0!</v>
      </c>
      <c r="K372" s="175"/>
      <c r="L372" s="19"/>
      <c r="M372" s="14"/>
    </row>
    <row r="373" spans="1:13">
      <c r="A373" s="199" t="s">
        <v>73</v>
      </c>
      <c r="B373" s="37" t="s">
        <v>14</v>
      </c>
      <c r="C373" s="75">
        <v>40819</v>
      </c>
      <c r="D373" s="76"/>
      <c r="E373" s="72"/>
      <c r="F373" s="186"/>
      <c r="G373" s="72"/>
      <c r="H373" s="180"/>
      <c r="I373" s="22"/>
      <c r="J373" s="27" t="e">
        <f t="shared" si="5"/>
        <v>#DIV/0!</v>
      </c>
      <c r="K373" s="174"/>
      <c r="L373" s="37"/>
      <c r="M373" s="13"/>
    </row>
    <row r="374" spans="1:13">
      <c r="A374" s="199"/>
      <c r="B374" s="37" t="s">
        <v>15</v>
      </c>
      <c r="C374" s="75">
        <v>40820</v>
      </c>
      <c r="D374" s="76"/>
      <c r="E374" s="72"/>
      <c r="F374" s="186"/>
      <c r="G374" s="72"/>
      <c r="H374" s="180"/>
      <c r="I374" s="22"/>
      <c r="J374" s="27" t="e">
        <f t="shared" si="5"/>
        <v>#DIV/0!</v>
      </c>
      <c r="K374" s="174"/>
      <c r="L374" s="37"/>
      <c r="M374" s="13"/>
    </row>
    <row r="375" spans="1:13">
      <c r="A375" s="199"/>
      <c r="B375" s="37" t="s">
        <v>16</v>
      </c>
      <c r="C375" s="75">
        <v>40821</v>
      </c>
      <c r="D375" s="76"/>
      <c r="E375" s="72"/>
      <c r="F375" s="186"/>
      <c r="G375" s="72"/>
      <c r="H375" s="180"/>
      <c r="I375" s="22"/>
      <c r="J375" s="27" t="e">
        <f t="shared" si="5"/>
        <v>#DIV/0!</v>
      </c>
      <c r="K375" s="174"/>
      <c r="L375" s="37"/>
      <c r="M375" s="13"/>
    </row>
    <row r="376" spans="1:13">
      <c r="A376" s="199"/>
      <c r="B376" s="37" t="s">
        <v>17</v>
      </c>
      <c r="C376" s="75">
        <v>40822</v>
      </c>
      <c r="D376" s="76"/>
      <c r="E376" s="72"/>
      <c r="F376" s="186"/>
      <c r="G376" s="72"/>
      <c r="H376" s="180"/>
      <c r="I376" s="22"/>
      <c r="J376" s="27" t="e">
        <f t="shared" si="5"/>
        <v>#DIV/0!</v>
      </c>
      <c r="K376" s="174"/>
      <c r="L376" s="37"/>
      <c r="M376" s="13"/>
    </row>
    <row r="377" spans="1:13">
      <c r="A377" s="199"/>
      <c r="B377" s="37" t="s">
        <v>11</v>
      </c>
      <c r="C377" s="75">
        <v>40823</v>
      </c>
      <c r="D377" s="76"/>
      <c r="E377" s="72"/>
      <c r="F377" s="186"/>
      <c r="G377" s="72"/>
      <c r="H377" s="180"/>
      <c r="I377" s="22"/>
      <c r="J377" s="27" t="e">
        <f t="shared" si="5"/>
        <v>#DIV/0!</v>
      </c>
      <c r="K377" s="174"/>
      <c r="L377" s="37"/>
      <c r="M377" s="13"/>
    </row>
    <row r="378" spans="1:13">
      <c r="A378" s="199"/>
      <c r="B378" s="19" t="s">
        <v>12</v>
      </c>
      <c r="C378" s="77">
        <v>40824</v>
      </c>
      <c r="D378" s="76"/>
      <c r="E378" s="73"/>
      <c r="F378" s="190"/>
      <c r="G378" s="73"/>
      <c r="H378" s="181"/>
      <c r="I378" s="28"/>
      <c r="J378" s="29" t="e">
        <f t="shared" si="5"/>
        <v>#DIV/0!</v>
      </c>
      <c r="K378" s="175"/>
      <c r="L378" s="19"/>
      <c r="M378" s="14"/>
    </row>
    <row r="379" spans="1:13">
      <c r="A379" s="199"/>
      <c r="B379" s="19" t="s">
        <v>13</v>
      </c>
      <c r="C379" s="77">
        <v>40825</v>
      </c>
      <c r="D379" s="76"/>
      <c r="E379" s="73"/>
      <c r="F379" s="190"/>
      <c r="G379" s="73"/>
      <c r="H379" s="181"/>
      <c r="I379" s="28"/>
      <c r="J379" s="29" t="e">
        <f t="shared" si="5"/>
        <v>#DIV/0!</v>
      </c>
      <c r="K379" s="175"/>
      <c r="L379" s="19"/>
      <c r="M379" s="14"/>
    </row>
    <row r="380" spans="1:13">
      <c r="A380" s="199" t="s">
        <v>74</v>
      </c>
      <c r="B380" s="37" t="s">
        <v>14</v>
      </c>
      <c r="C380" s="75">
        <v>40826</v>
      </c>
      <c r="D380" s="76"/>
      <c r="E380" s="72"/>
      <c r="F380" s="186"/>
      <c r="G380" s="72"/>
      <c r="H380" s="180"/>
      <c r="I380" s="22"/>
      <c r="J380" s="27" t="e">
        <f t="shared" si="5"/>
        <v>#DIV/0!</v>
      </c>
      <c r="K380" s="174"/>
      <c r="L380" s="37"/>
      <c r="M380" s="13"/>
    </row>
    <row r="381" spans="1:13">
      <c r="A381" s="199"/>
      <c r="B381" s="37" t="s">
        <v>15</v>
      </c>
      <c r="C381" s="75">
        <v>40827</v>
      </c>
      <c r="D381" s="76"/>
      <c r="E381" s="72"/>
      <c r="F381" s="186"/>
      <c r="G381" s="72"/>
      <c r="H381" s="180"/>
      <c r="I381" s="22"/>
      <c r="J381" s="27" t="e">
        <f t="shared" si="5"/>
        <v>#DIV/0!</v>
      </c>
      <c r="K381" s="174"/>
      <c r="L381" s="37"/>
      <c r="M381" s="13"/>
    </row>
    <row r="382" spans="1:13">
      <c r="A382" s="199"/>
      <c r="B382" s="37" t="s">
        <v>16</v>
      </c>
      <c r="C382" s="75">
        <v>40828</v>
      </c>
      <c r="D382" s="76"/>
      <c r="E382" s="72"/>
      <c r="F382" s="186"/>
      <c r="G382" s="72"/>
      <c r="H382" s="180"/>
      <c r="I382" s="22"/>
      <c r="J382" s="27" t="e">
        <f t="shared" si="5"/>
        <v>#DIV/0!</v>
      </c>
      <c r="K382" s="174"/>
      <c r="L382" s="37"/>
      <c r="M382" s="13"/>
    </row>
    <row r="383" spans="1:13">
      <c r="A383" s="199"/>
      <c r="B383" s="37" t="s">
        <v>17</v>
      </c>
      <c r="C383" s="75">
        <v>40829</v>
      </c>
      <c r="D383" s="76"/>
      <c r="E383" s="72"/>
      <c r="F383" s="186"/>
      <c r="G383" s="72"/>
      <c r="H383" s="180"/>
      <c r="I383" s="22"/>
      <c r="J383" s="27" t="e">
        <f t="shared" si="5"/>
        <v>#DIV/0!</v>
      </c>
      <c r="K383" s="174"/>
      <c r="L383" s="37"/>
      <c r="M383" s="13"/>
    </row>
    <row r="384" spans="1:13">
      <c r="A384" s="199"/>
      <c r="B384" s="37" t="s">
        <v>11</v>
      </c>
      <c r="C384" s="75">
        <v>40830</v>
      </c>
      <c r="D384" s="76"/>
      <c r="E384" s="72"/>
      <c r="F384" s="186"/>
      <c r="G384" s="72"/>
      <c r="H384" s="180"/>
      <c r="I384" s="22"/>
      <c r="J384" s="27" t="e">
        <f t="shared" si="5"/>
        <v>#DIV/0!</v>
      </c>
      <c r="K384" s="174"/>
      <c r="L384" s="37"/>
      <c r="M384" s="13"/>
    </row>
    <row r="385" spans="1:13">
      <c r="A385" s="199"/>
      <c r="B385" s="19" t="s">
        <v>12</v>
      </c>
      <c r="C385" s="77">
        <v>40831</v>
      </c>
      <c r="D385" s="76"/>
      <c r="E385" s="73"/>
      <c r="F385" s="190"/>
      <c r="G385" s="73"/>
      <c r="H385" s="181"/>
      <c r="I385" s="28"/>
      <c r="J385" s="29" t="e">
        <f t="shared" si="5"/>
        <v>#DIV/0!</v>
      </c>
      <c r="K385" s="175"/>
      <c r="L385" s="19"/>
      <c r="M385" s="14"/>
    </row>
    <row r="386" spans="1:13">
      <c r="A386" s="199"/>
      <c r="B386" s="19" t="s">
        <v>13</v>
      </c>
      <c r="C386" s="77">
        <v>40832</v>
      </c>
      <c r="D386" s="76"/>
      <c r="E386" s="73"/>
      <c r="F386" s="190"/>
      <c r="G386" s="73"/>
      <c r="H386" s="181"/>
      <c r="I386" s="28"/>
      <c r="J386" s="29" t="e">
        <f t="shared" si="5"/>
        <v>#DIV/0!</v>
      </c>
      <c r="K386" s="175"/>
      <c r="L386" s="19"/>
      <c r="M386" s="14"/>
    </row>
    <row r="387" spans="1:13">
      <c r="A387" s="199" t="s">
        <v>75</v>
      </c>
      <c r="B387" s="37" t="s">
        <v>14</v>
      </c>
      <c r="C387" s="75">
        <v>40833</v>
      </c>
      <c r="D387" s="76"/>
      <c r="E387" s="72"/>
      <c r="F387" s="186"/>
      <c r="G387" s="72"/>
      <c r="H387" s="180"/>
      <c r="I387" s="22"/>
      <c r="J387" s="27" t="e">
        <f t="shared" si="5"/>
        <v>#DIV/0!</v>
      </c>
      <c r="K387" s="174"/>
      <c r="L387" s="37"/>
      <c r="M387" s="13"/>
    </row>
    <row r="388" spans="1:13">
      <c r="A388" s="199"/>
      <c r="B388" s="37" t="s">
        <v>15</v>
      </c>
      <c r="C388" s="75">
        <v>40834</v>
      </c>
      <c r="D388" s="76"/>
      <c r="E388" s="72"/>
      <c r="F388" s="186"/>
      <c r="G388" s="72"/>
      <c r="H388" s="180"/>
      <c r="I388" s="22"/>
      <c r="J388" s="27" t="e">
        <f t="shared" si="5"/>
        <v>#DIV/0!</v>
      </c>
      <c r="K388" s="174"/>
      <c r="L388" s="37"/>
      <c r="M388" s="13"/>
    </row>
    <row r="389" spans="1:13">
      <c r="A389" s="199"/>
      <c r="B389" s="37" t="s">
        <v>16</v>
      </c>
      <c r="C389" s="75">
        <v>40835</v>
      </c>
      <c r="D389" s="76"/>
      <c r="E389" s="72"/>
      <c r="F389" s="186"/>
      <c r="G389" s="72"/>
      <c r="H389" s="180"/>
      <c r="I389" s="22"/>
      <c r="J389" s="27" t="e">
        <f t="shared" si="5"/>
        <v>#DIV/0!</v>
      </c>
      <c r="K389" s="174"/>
      <c r="L389" s="37"/>
      <c r="M389" s="13"/>
    </row>
    <row r="390" spans="1:13">
      <c r="A390" s="199"/>
      <c r="B390" s="37" t="s">
        <v>17</v>
      </c>
      <c r="C390" s="75">
        <v>40836</v>
      </c>
      <c r="D390" s="76"/>
      <c r="E390" s="72"/>
      <c r="F390" s="186"/>
      <c r="G390" s="72"/>
      <c r="H390" s="180"/>
      <c r="I390" s="22"/>
      <c r="J390" s="27" t="e">
        <f t="shared" si="5"/>
        <v>#DIV/0!</v>
      </c>
      <c r="K390" s="174"/>
      <c r="L390" s="37"/>
      <c r="M390" s="13"/>
    </row>
    <row r="391" spans="1:13">
      <c r="A391" s="199"/>
      <c r="B391" s="37" t="s">
        <v>11</v>
      </c>
      <c r="C391" s="75">
        <v>40837</v>
      </c>
      <c r="D391" s="76"/>
      <c r="E391" s="72"/>
      <c r="F391" s="186"/>
      <c r="G391" s="72"/>
      <c r="H391" s="180"/>
      <c r="I391" s="22"/>
      <c r="J391" s="27" t="e">
        <f t="shared" ref="J391:J454" si="6">I391/H391</f>
        <v>#DIV/0!</v>
      </c>
      <c r="K391" s="174"/>
      <c r="L391" s="37"/>
      <c r="M391" s="13"/>
    </row>
    <row r="392" spans="1:13">
      <c r="A392" s="199"/>
      <c r="B392" s="19" t="s">
        <v>12</v>
      </c>
      <c r="C392" s="77">
        <v>40838</v>
      </c>
      <c r="D392" s="76"/>
      <c r="E392" s="73"/>
      <c r="F392" s="190"/>
      <c r="G392" s="73"/>
      <c r="H392" s="181"/>
      <c r="I392" s="28"/>
      <c r="J392" s="29" t="e">
        <f t="shared" si="6"/>
        <v>#DIV/0!</v>
      </c>
      <c r="K392" s="175"/>
      <c r="L392" s="19"/>
      <c r="M392" s="14"/>
    </row>
    <row r="393" spans="1:13">
      <c r="A393" s="199"/>
      <c r="B393" s="19" t="s">
        <v>13</v>
      </c>
      <c r="C393" s="77">
        <v>40839</v>
      </c>
      <c r="D393" s="76"/>
      <c r="E393" s="73"/>
      <c r="F393" s="190"/>
      <c r="G393" s="73"/>
      <c r="H393" s="181"/>
      <c r="I393" s="28"/>
      <c r="J393" s="29" t="e">
        <f t="shared" si="6"/>
        <v>#DIV/0!</v>
      </c>
      <c r="K393" s="175"/>
      <c r="L393" s="19"/>
      <c r="M393" s="14"/>
    </row>
    <row r="394" spans="1:13">
      <c r="A394" s="199" t="s">
        <v>76</v>
      </c>
      <c r="B394" s="37" t="s">
        <v>14</v>
      </c>
      <c r="C394" s="75">
        <v>40840</v>
      </c>
      <c r="D394" s="76"/>
      <c r="E394" s="72"/>
      <c r="F394" s="186"/>
      <c r="G394" s="72"/>
      <c r="H394" s="180"/>
      <c r="I394" s="22"/>
      <c r="J394" s="27" t="e">
        <f t="shared" si="6"/>
        <v>#DIV/0!</v>
      </c>
      <c r="K394" s="174"/>
      <c r="L394" s="37"/>
      <c r="M394" s="13"/>
    </row>
    <row r="395" spans="1:13">
      <c r="A395" s="199"/>
      <c r="B395" s="37" t="s">
        <v>15</v>
      </c>
      <c r="C395" s="75">
        <v>40841</v>
      </c>
      <c r="D395" s="76"/>
      <c r="E395" s="72"/>
      <c r="F395" s="186"/>
      <c r="G395" s="72"/>
      <c r="H395" s="180"/>
      <c r="I395" s="22"/>
      <c r="J395" s="27" t="e">
        <f t="shared" si="6"/>
        <v>#DIV/0!</v>
      </c>
      <c r="K395" s="174"/>
      <c r="L395" s="37"/>
      <c r="M395" s="13"/>
    </row>
    <row r="396" spans="1:13">
      <c r="A396" s="199"/>
      <c r="B396" s="37" t="s">
        <v>16</v>
      </c>
      <c r="C396" s="75">
        <v>40842</v>
      </c>
      <c r="D396" s="76"/>
      <c r="E396" s="72"/>
      <c r="F396" s="186"/>
      <c r="G396" s="72"/>
      <c r="H396" s="180"/>
      <c r="I396" s="22"/>
      <c r="J396" s="27" t="e">
        <f t="shared" si="6"/>
        <v>#DIV/0!</v>
      </c>
      <c r="K396" s="174"/>
      <c r="L396" s="37"/>
      <c r="M396" s="13"/>
    </row>
    <row r="397" spans="1:13">
      <c r="A397" s="199"/>
      <c r="B397" s="37" t="s">
        <v>17</v>
      </c>
      <c r="C397" s="75">
        <v>40843</v>
      </c>
      <c r="D397" s="76"/>
      <c r="E397" s="72"/>
      <c r="F397" s="186"/>
      <c r="G397" s="72"/>
      <c r="H397" s="180"/>
      <c r="I397" s="22"/>
      <c r="J397" s="27" t="e">
        <f t="shared" si="6"/>
        <v>#DIV/0!</v>
      </c>
      <c r="K397" s="174"/>
      <c r="L397" s="37"/>
      <c r="M397" s="13"/>
    </row>
    <row r="398" spans="1:13">
      <c r="A398" s="199"/>
      <c r="B398" s="37" t="s">
        <v>11</v>
      </c>
      <c r="C398" s="75">
        <v>40844</v>
      </c>
      <c r="D398" s="76"/>
      <c r="E398" s="72"/>
      <c r="F398" s="186"/>
      <c r="G398" s="72"/>
      <c r="H398" s="180"/>
      <c r="I398" s="22"/>
      <c r="J398" s="27" t="e">
        <f t="shared" si="6"/>
        <v>#DIV/0!</v>
      </c>
      <c r="K398" s="174"/>
      <c r="L398" s="37"/>
      <c r="M398" s="13"/>
    </row>
    <row r="399" spans="1:13">
      <c r="A399" s="199"/>
      <c r="B399" s="19" t="s">
        <v>12</v>
      </c>
      <c r="C399" s="77">
        <v>40845</v>
      </c>
      <c r="D399" s="76"/>
      <c r="E399" s="73"/>
      <c r="F399" s="190"/>
      <c r="G399" s="73"/>
      <c r="H399" s="181"/>
      <c r="I399" s="28"/>
      <c r="J399" s="29" t="e">
        <f t="shared" si="6"/>
        <v>#DIV/0!</v>
      </c>
      <c r="K399" s="175"/>
      <c r="L399" s="19"/>
      <c r="M399" s="14"/>
    </row>
    <row r="400" spans="1:13">
      <c r="A400" s="199"/>
      <c r="B400" s="19" t="s">
        <v>13</v>
      </c>
      <c r="C400" s="77">
        <v>40846</v>
      </c>
      <c r="D400" s="76"/>
      <c r="E400" s="73"/>
      <c r="F400" s="190"/>
      <c r="G400" s="73"/>
      <c r="H400" s="181"/>
      <c r="I400" s="28"/>
      <c r="J400" s="29" t="e">
        <f t="shared" si="6"/>
        <v>#DIV/0!</v>
      </c>
      <c r="K400" s="175"/>
      <c r="L400" s="19"/>
      <c r="M400" s="14"/>
    </row>
    <row r="401" spans="1:13">
      <c r="A401" s="199" t="s">
        <v>77</v>
      </c>
      <c r="B401" s="37" t="s">
        <v>14</v>
      </c>
      <c r="C401" s="75">
        <v>40847</v>
      </c>
      <c r="D401" s="76"/>
      <c r="E401" s="72"/>
      <c r="F401" s="186"/>
      <c r="G401" s="72"/>
      <c r="H401" s="180"/>
      <c r="I401" s="22"/>
      <c r="J401" s="27" t="e">
        <f t="shared" si="6"/>
        <v>#DIV/0!</v>
      </c>
      <c r="K401" s="174"/>
      <c r="L401" s="37"/>
      <c r="M401" s="13"/>
    </row>
    <row r="402" spans="1:13">
      <c r="A402" s="199"/>
      <c r="B402" s="37" t="s">
        <v>15</v>
      </c>
      <c r="C402" s="75">
        <v>40848</v>
      </c>
      <c r="D402" s="76"/>
      <c r="E402" s="72"/>
      <c r="F402" s="186"/>
      <c r="G402" s="72"/>
      <c r="H402" s="180"/>
      <c r="I402" s="22"/>
      <c r="J402" s="27" t="e">
        <f t="shared" si="6"/>
        <v>#DIV/0!</v>
      </c>
      <c r="K402" s="174"/>
      <c r="L402" s="37"/>
      <c r="M402" s="13"/>
    </row>
    <row r="403" spans="1:13">
      <c r="A403" s="199"/>
      <c r="B403" s="37" t="s">
        <v>16</v>
      </c>
      <c r="C403" s="75">
        <v>40849</v>
      </c>
      <c r="D403" s="76"/>
      <c r="E403" s="72"/>
      <c r="F403" s="186"/>
      <c r="G403" s="72"/>
      <c r="H403" s="180"/>
      <c r="I403" s="22"/>
      <c r="J403" s="27" t="e">
        <f t="shared" si="6"/>
        <v>#DIV/0!</v>
      </c>
      <c r="K403" s="174"/>
      <c r="L403" s="37"/>
      <c r="M403" s="13"/>
    </row>
    <row r="404" spans="1:13">
      <c r="A404" s="199"/>
      <c r="B404" s="37" t="s">
        <v>17</v>
      </c>
      <c r="C404" s="75">
        <v>40850</v>
      </c>
      <c r="D404" s="76"/>
      <c r="E404" s="72"/>
      <c r="F404" s="186"/>
      <c r="G404" s="72"/>
      <c r="H404" s="180"/>
      <c r="I404" s="22"/>
      <c r="J404" s="27" t="e">
        <f t="shared" si="6"/>
        <v>#DIV/0!</v>
      </c>
      <c r="K404" s="174"/>
      <c r="L404" s="37"/>
      <c r="M404" s="13"/>
    </row>
    <row r="405" spans="1:13">
      <c r="A405" s="199"/>
      <c r="B405" s="37" t="s">
        <v>11</v>
      </c>
      <c r="C405" s="75">
        <v>40851</v>
      </c>
      <c r="D405" s="76"/>
      <c r="E405" s="72"/>
      <c r="F405" s="186"/>
      <c r="G405" s="72"/>
      <c r="H405" s="180"/>
      <c r="I405" s="22"/>
      <c r="J405" s="27" t="e">
        <f t="shared" si="6"/>
        <v>#DIV/0!</v>
      </c>
      <c r="K405" s="174"/>
      <c r="L405" s="37"/>
      <c r="M405" s="13"/>
    </row>
    <row r="406" spans="1:13">
      <c r="A406" s="199"/>
      <c r="B406" s="19" t="s">
        <v>12</v>
      </c>
      <c r="C406" s="77">
        <v>40852</v>
      </c>
      <c r="D406" s="76"/>
      <c r="E406" s="73"/>
      <c r="F406" s="190"/>
      <c r="G406" s="73"/>
      <c r="H406" s="181"/>
      <c r="I406" s="28"/>
      <c r="J406" s="29" t="e">
        <f t="shared" si="6"/>
        <v>#DIV/0!</v>
      </c>
      <c r="K406" s="175"/>
      <c r="L406" s="19"/>
      <c r="M406" s="14"/>
    </row>
    <row r="407" spans="1:13">
      <c r="A407" s="199"/>
      <c r="B407" s="19" t="s">
        <v>13</v>
      </c>
      <c r="C407" s="77">
        <v>40853</v>
      </c>
      <c r="D407" s="76"/>
      <c r="E407" s="73"/>
      <c r="F407" s="190"/>
      <c r="G407" s="73"/>
      <c r="H407" s="181"/>
      <c r="I407" s="28"/>
      <c r="J407" s="29" t="e">
        <f t="shared" si="6"/>
        <v>#DIV/0!</v>
      </c>
      <c r="K407" s="175"/>
      <c r="L407" s="19"/>
      <c r="M407" s="14"/>
    </row>
    <row r="408" spans="1:13">
      <c r="A408" s="199" t="s">
        <v>78</v>
      </c>
      <c r="B408" s="37" t="s">
        <v>14</v>
      </c>
      <c r="C408" s="75">
        <v>40854</v>
      </c>
      <c r="D408" s="76"/>
      <c r="E408" s="72"/>
      <c r="F408" s="186"/>
      <c r="G408" s="72"/>
      <c r="H408" s="180"/>
      <c r="I408" s="22"/>
      <c r="J408" s="27" t="e">
        <f t="shared" si="6"/>
        <v>#DIV/0!</v>
      </c>
      <c r="K408" s="174"/>
      <c r="L408" s="37"/>
      <c r="M408" s="13"/>
    </row>
    <row r="409" spans="1:13">
      <c r="A409" s="199"/>
      <c r="B409" s="37" t="s">
        <v>15</v>
      </c>
      <c r="C409" s="75">
        <v>40855</v>
      </c>
      <c r="D409" s="76"/>
      <c r="E409" s="72"/>
      <c r="F409" s="186"/>
      <c r="G409" s="72"/>
      <c r="H409" s="180"/>
      <c r="I409" s="22"/>
      <c r="J409" s="27" t="e">
        <f t="shared" si="6"/>
        <v>#DIV/0!</v>
      </c>
      <c r="K409" s="174"/>
      <c r="L409" s="37"/>
      <c r="M409" s="13"/>
    </row>
    <row r="410" spans="1:13">
      <c r="A410" s="199"/>
      <c r="B410" s="37" t="s">
        <v>16</v>
      </c>
      <c r="C410" s="75">
        <v>40856</v>
      </c>
      <c r="D410" s="76"/>
      <c r="E410" s="72"/>
      <c r="F410" s="186"/>
      <c r="G410" s="72"/>
      <c r="H410" s="180"/>
      <c r="I410" s="22"/>
      <c r="J410" s="27" t="e">
        <f t="shared" si="6"/>
        <v>#DIV/0!</v>
      </c>
      <c r="K410" s="174"/>
      <c r="L410" s="37"/>
      <c r="M410" s="13"/>
    </row>
    <row r="411" spans="1:13">
      <c r="A411" s="199"/>
      <c r="B411" s="37" t="s">
        <v>17</v>
      </c>
      <c r="C411" s="75">
        <v>40857</v>
      </c>
      <c r="D411" s="76"/>
      <c r="E411" s="72"/>
      <c r="F411" s="186"/>
      <c r="G411" s="72"/>
      <c r="H411" s="180"/>
      <c r="I411" s="22"/>
      <c r="J411" s="27" t="e">
        <f t="shared" si="6"/>
        <v>#DIV/0!</v>
      </c>
      <c r="K411" s="174"/>
      <c r="L411" s="37"/>
      <c r="M411" s="13"/>
    </row>
    <row r="412" spans="1:13">
      <c r="A412" s="199"/>
      <c r="B412" s="37" t="s">
        <v>11</v>
      </c>
      <c r="C412" s="75">
        <v>40858</v>
      </c>
      <c r="D412" s="76"/>
      <c r="E412" s="72"/>
      <c r="F412" s="186"/>
      <c r="G412" s="72"/>
      <c r="H412" s="180"/>
      <c r="I412" s="22"/>
      <c r="J412" s="27" t="e">
        <f t="shared" si="6"/>
        <v>#DIV/0!</v>
      </c>
      <c r="K412" s="174"/>
      <c r="L412" s="37"/>
      <c r="M412" s="13"/>
    </row>
    <row r="413" spans="1:13">
      <c r="A413" s="199"/>
      <c r="B413" s="19" t="s">
        <v>12</v>
      </c>
      <c r="C413" s="77">
        <v>40859</v>
      </c>
      <c r="D413" s="76"/>
      <c r="E413" s="73"/>
      <c r="F413" s="190"/>
      <c r="G413" s="73"/>
      <c r="H413" s="181"/>
      <c r="I413" s="28"/>
      <c r="J413" s="29" t="e">
        <f t="shared" si="6"/>
        <v>#DIV/0!</v>
      </c>
      <c r="K413" s="175"/>
      <c r="L413" s="19"/>
      <c r="M413" s="14"/>
    </row>
    <row r="414" spans="1:13">
      <c r="A414" s="199"/>
      <c r="B414" s="19" t="s">
        <v>13</v>
      </c>
      <c r="C414" s="77">
        <v>40860</v>
      </c>
      <c r="D414" s="76"/>
      <c r="E414" s="73"/>
      <c r="F414" s="190"/>
      <c r="G414" s="73"/>
      <c r="H414" s="181"/>
      <c r="I414" s="28"/>
      <c r="J414" s="29" t="e">
        <f t="shared" si="6"/>
        <v>#DIV/0!</v>
      </c>
      <c r="K414" s="175"/>
      <c r="L414" s="19"/>
      <c r="M414" s="14"/>
    </row>
    <row r="415" spans="1:13">
      <c r="A415" s="199" t="s">
        <v>79</v>
      </c>
      <c r="B415" s="37" t="s">
        <v>14</v>
      </c>
      <c r="C415" s="75">
        <v>40861</v>
      </c>
      <c r="D415" s="76"/>
      <c r="E415" s="72"/>
      <c r="F415" s="186"/>
      <c r="G415" s="72"/>
      <c r="H415" s="180"/>
      <c r="I415" s="22"/>
      <c r="J415" s="27" t="e">
        <f t="shared" si="6"/>
        <v>#DIV/0!</v>
      </c>
      <c r="K415" s="174"/>
      <c r="L415" s="37"/>
      <c r="M415" s="13"/>
    </row>
    <row r="416" spans="1:13">
      <c r="A416" s="199"/>
      <c r="B416" s="37" t="s">
        <v>15</v>
      </c>
      <c r="C416" s="75">
        <v>40862</v>
      </c>
      <c r="D416" s="76"/>
      <c r="E416" s="72"/>
      <c r="F416" s="186"/>
      <c r="G416" s="72"/>
      <c r="H416" s="180"/>
      <c r="I416" s="22"/>
      <c r="J416" s="27" t="e">
        <f t="shared" si="6"/>
        <v>#DIV/0!</v>
      </c>
      <c r="K416" s="174"/>
      <c r="L416" s="37"/>
      <c r="M416" s="13"/>
    </row>
    <row r="417" spans="1:13">
      <c r="A417" s="199"/>
      <c r="B417" s="37" t="s">
        <v>16</v>
      </c>
      <c r="C417" s="75">
        <v>40863</v>
      </c>
      <c r="D417" s="76"/>
      <c r="E417" s="72"/>
      <c r="F417" s="186"/>
      <c r="G417" s="72"/>
      <c r="H417" s="180"/>
      <c r="I417" s="22"/>
      <c r="J417" s="27" t="e">
        <f t="shared" si="6"/>
        <v>#DIV/0!</v>
      </c>
      <c r="K417" s="174"/>
      <c r="L417" s="37"/>
      <c r="M417" s="13"/>
    </row>
    <row r="418" spans="1:13">
      <c r="A418" s="199"/>
      <c r="B418" s="37" t="s">
        <v>17</v>
      </c>
      <c r="C418" s="75">
        <v>40864</v>
      </c>
      <c r="D418" s="76"/>
      <c r="E418" s="72"/>
      <c r="F418" s="186"/>
      <c r="G418" s="72"/>
      <c r="H418" s="180"/>
      <c r="I418" s="22"/>
      <c r="J418" s="27" t="e">
        <f t="shared" si="6"/>
        <v>#DIV/0!</v>
      </c>
      <c r="K418" s="174"/>
      <c r="L418" s="37"/>
      <c r="M418" s="13"/>
    </row>
    <row r="419" spans="1:13">
      <c r="A419" s="199"/>
      <c r="B419" s="37" t="s">
        <v>11</v>
      </c>
      <c r="C419" s="75">
        <v>40865</v>
      </c>
      <c r="D419" s="76"/>
      <c r="E419" s="72"/>
      <c r="F419" s="186"/>
      <c r="G419" s="72"/>
      <c r="H419" s="180"/>
      <c r="I419" s="22"/>
      <c r="J419" s="27" t="e">
        <f t="shared" si="6"/>
        <v>#DIV/0!</v>
      </c>
      <c r="K419" s="174"/>
      <c r="L419" s="37"/>
      <c r="M419" s="13"/>
    </row>
    <row r="420" spans="1:13">
      <c r="A420" s="199"/>
      <c r="B420" s="19" t="s">
        <v>12</v>
      </c>
      <c r="C420" s="77">
        <v>40866</v>
      </c>
      <c r="D420" s="76"/>
      <c r="E420" s="73"/>
      <c r="F420" s="190"/>
      <c r="G420" s="73"/>
      <c r="H420" s="181"/>
      <c r="I420" s="28"/>
      <c r="J420" s="29" t="e">
        <f t="shared" si="6"/>
        <v>#DIV/0!</v>
      </c>
      <c r="K420" s="175"/>
      <c r="L420" s="19"/>
      <c r="M420" s="14"/>
    </row>
    <row r="421" spans="1:13">
      <c r="A421" s="199"/>
      <c r="B421" s="19" t="s">
        <v>13</v>
      </c>
      <c r="C421" s="77">
        <v>40867</v>
      </c>
      <c r="D421" s="76"/>
      <c r="E421" s="73"/>
      <c r="F421" s="190"/>
      <c r="G421" s="73"/>
      <c r="H421" s="181"/>
      <c r="I421" s="28"/>
      <c r="J421" s="29" t="e">
        <f t="shared" si="6"/>
        <v>#DIV/0!</v>
      </c>
      <c r="K421" s="175"/>
      <c r="L421" s="19"/>
      <c r="M421" s="14"/>
    </row>
    <row r="422" spans="1:13">
      <c r="A422" s="199" t="s">
        <v>80</v>
      </c>
      <c r="B422" s="37" t="s">
        <v>14</v>
      </c>
      <c r="C422" s="75">
        <v>40868</v>
      </c>
      <c r="D422" s="76"/>
      <c r="E422" s="72"/>
      <c r="F422" s="186"/>
      <c r="G422" s="72"/>
      <c r="H422" s="180"/>
      <c r="I422" s="22"/>
      <c r="J422" s="27" t="e">
        <f t="shared" si="6"/>
        <v>#DIV/0!</v>
      </c>
      <c r="K422" s="174"/>
      <c r="L422" s="37"/>
      <c r="M422" s="13"/>
    </row>
    <row r="423" spans="1:13">
      <c r="A423" s="199"/>
      <c r="B423" s="37" t="s">
        <v>15</v>
      </c>
      <c r="C423" s="75">
        <v>40869</v>
      </c>
      <c r="D423" s="76"/>
      <c r="E423" s="72"/>
      <c r="F423" s="186"/>
      <c r="G423" s="72"/>
      <c r="H423" s="180"/>
      <c r="I423" s="22"/>
      <c r="J423" s="27" t="e">
        <f t="shared" si="6"/>
        <v>#DIV/0!</v>
      </c>
      <c r="K423" s="174"/>
      <c r="L423" s="37"/>
      <c r="M423" s="13"/>
    </row>
    <row r="424" spans="1:13">
      <c r="A424" s="199"/>
      <c r="B424" s="37" t="s">
        <v>16</v>
      </c>
      <c r="C424" s="75">
        <v>40870</v>
      </c>
      <c r="D424" s="76"/>
      <c r="E424" s="72"/>
      <c r="F424" s="186"/>
      <c r="G424" s="72"/>
      <c r="H424" s="180"/>
      <c r="I424" s="22"/>
      <c r="J424" s="27" t="e">
        <f t="shared" si="6"/>
        <v>#DIV/0!</v>
      </c>
      <c r="K424" s="174"/>
      <c r="L424" s="37"/>
      <c r="M424" s="13"/>
    </row>
    <row r="425" spans="1:13">
      <c r="A425" s="199"/>
      <c r="B425" s="37" t="s">
        <v>17</v>
      </c>
      <c r="C425" s="75">
        <v>40871</v>
      </c>
      <c r="D425" s="76"/>
      <c r="E425" s="72"/>
      <c r="F425" s="186"/>
      <c r="G425" s="72"/>
      <c r="H425" s="180"/>
      <c r="I425" s="22"/>
      <c r="J425" s="27" t="e">
        <f t="shared" si="6"/>
        <v>#DIV/0!</v>
      </c>
      <c r="K425" s="174"/>
      <c r="L425" s="37"/>
      <c r="M425" s="13"/>
    </row>
    <row r="426" spans="1:13">
      <c r="A426" s="199"/>
      <c r="B426" s="37" t="s">
        <v>11</v>
      </c>
      <c r="C426" s="75">
        <v>40872</v>
      </c>
      <c r="D426" s="76"/>
      <c r="E426" s="72"/>
      <c r="F426" s="186"/>
      <c r="G426" s="72"/>
      <c r="H426" s="180"/>
      <c r="I426" s="22"/>
      <c r="J426" s="27" t="e">
        <f t="shared" si="6"/>
        <v>#DIV/0!</v>
      </c>
      <c r="K426" s="174"/>
      <c r="L426" s="37"/>
      <c r="M426" s="13"/>
    </row>
    <row r="427" spans="1:13">
      <c r="A427" s="199"/>
      <c r="B427" s="19" t="s">
        <v>12</v>
      </c>
      <c r="C427" s="77">
        <v>40873</v>
      </c>
      <c r="D427" s="76"/>
      <c r="E427" s="73"/>
      <c r="F427" s="190"/>
      <c r="G427" s="73"/>
      <c r="H427" s="181"/>
      <c r="I427" s="28"/>
      <c r="J427" s="29" t="e">
        <f t="shared" si="6"/>
        <v>#DIV/0!</v>
      </c>
      <c r="K427" s="175"/>
      <c r="L427" s="19"/>
      <c r="M427" s="14"/>
    </row>
    <row r="428" spans="1:13">
      <c r="A428" s="199"/>
      <c r="B428" s="19" t="s">
        <v>13</v>
      </c>
      <c r="C428" s="77">
        <v>40874</v>
      </c>
      <c r="D428" s="76"/>
      <c r="E428" s="73"/>
      <c r="F428" s="190"/>
      <c r="G428" s="73"/>
      <c r="H428" s="181"/>
      <c r="I428" s="28"/>
      <c r="J428" s="29" t="e">
        <f t="shared" si="6"/>
        <v>#DIV/0!</v>
      </c>
      <c r="K428" s="175"/>
      <c r="L428" s="19"/>
      <c r="M428" s="14"/>
    </row>
    <row r="429" spans="1:13">
      <c r="A429" s="199" t="s">
        <v>81</v>
      </c>
      <c r="B429" s="37" t="s">
        <v>14</v>
      </c>
      <c r="C429" s="75">
        <v>40875</v>
      </c>
      <c r="D429" s="76"/>
      <c r="E429" s="72"/>
      <c r="F429" s="186"/>
      <c r="G429" s="72"/>
      <c r="H429" s="180"/>
      <c r="I429" s="22"/>
      <c r="J429" s="27" t="e">
        <f t="shared" si="6"/>
        <v>#DIV/0!</v>
      </c>
      <c r="K429" s="174"/>
      <c r="L429" s="37"/>
      <c r="M429" s="13"/>
    </row>
    <row r="430" spans="1:13">
      <c r="A430" s="199"/>
      <c r="B430" s="37" t="s">
        <v>15</v>
      </c>
      <c r="C430" s="75">
        <v>40876</v>
      </c>
      <c r="D430" s="76"/>
      <c r="E430" s="72"/>
      <c r="F430" s="186"/>
      <c r="G430" s="72"/>
      <c r="H430" s="180"/>
      <c r="I430" s="22"/>
      <c r="J430" s="27" t="e">
        <f t="shared" si="6"/>
        <v>#DIV/0!</v>
      </c>
      <c r="K430" s="174"/>
      <c r="L430" s="37"/>
      <c r="M430" s="13"/>
    </row>
    <row r="431" spans="1:13">
      <c r="A431" s="199"/>
      <c r="B431" s="37" t="s">
        <v>16</v>
      </c>
      <c r="C431" s="75">
        <v>40877</v>
      </c>
      <c r="D431" s="76"/>
      <c r="E431" s="72"/>
      <c r="F431" s="186"/>
      <c r="G431" s="72"/>
      <c r="H431" s="180"/>
      <c r="I431" s="22"/>
      <c r="J431" s="27" t="e">
        <f t="shared" si="6"/>
        <v>#DIV/0!</v>
      </c>
      <c r="K431" s="174"/>
      <c r="L431" s="37"/>
      <c r="M431" s="13"/>
    </row>
    <row r="432" spans="1:13">
      <c r="A432" s="199"/>
      <c r="B432" s="37" t="s">
        <v>17</v>
      </c>
      <c r="C432" s="75">
        <v>40878</v>
      </c>
      <c r="D432" s="76"/>
      <c r="E432" s="72"/>
      <c r="F432" s="186"/>
      <c r="G432" s="72"/>
      <c r="H432" s="180"/>
      <c r="I432" s="22"/>
      <c r="J432" s="27" t="e">
        <f t="shared" si="6"/>
        <v>#DIV/0!</v>
      </c>
      <c r="K432" s="174"/>
      <c r="L432" s="37"/>
      <c r="M432" s="13"/>
    </row>
    <row r="433" spans="1:13">
      <c r="A433" s="199"/>
      <c r="B433" s="37" t="s">
        <v>11</v>
      </c>
      <c r="C433" s="75">
        <v>40879</v>
      </c>
      <c r="D433" s="76"/>
      <c r="E433" s="72"/>
      <c r="F433" s="186"/>
      <c r="G433" s="72"/>
      <c r="H433" s="180"/>
      <c r="I433" s="22"/>
      <c r="J433" s="27" t="e">
        <f t="shared" si="6"/>
        <v>#DIV/0!</v>
      </c>
      <c r="K433" s="174"/>
      <c r="L433" s="37"/>
      <c r="M433" s="13"/>
    </row>
    <row r="434" spans="1:13">
      <c r="A434" s="199"/>
      <c r="B434" s="19" t="s">
        <v>12</v>
      </c>
      <c r="C434" s="77">
        <v>40880</v>
      </c>
      <c r="D434" s="76"/>
      <c r="E434" s="73"/>
      <c r="F434" s="190"/>
      <c r="G434" s="73"/>
      <c r="H434" s="181"/>
      <c r="I434" s="28"/>
      <c r="J434" s="29" t="e">
        <f t="shared" si="6"/>
        <v>#DIV/0!</v>
      </c>
      <c r="K434" s="175"/>
      <c r="L434" s="19"/>
      <c r="M434" s="14"/>
    </row>
    <row r="435" spans="1:13">
      <c r="A435" s="199"/>
      <c r="B435" s="19" t="s">
        <v>13</v>
      </c>
      <c r="C435" s="77">
        <v>40881</v>
      </c>
      <c r="D435" s="76"/>
      <c r="E435" s="73"/>
      <c r="F435" s="190"/>
      <c r="G435" s="73"/>
      <c r="H435" s="181"/>
      <c r="I435" s="28"/>
      <c r="J435" s="29" t="e">
        <f t="shared" si="6"/>
        <v>#DIV/0!</v>
      </c>
      <c r="K435" s="175"/>
      <c r="L435" s="19"/>
      <c r="M435" s="14"/>
    </row>
    <row r="436" spans="1:13">
      <c r="A436" s="199" t="s">
        <v>82</v>
      </c>
      <c r="B436" s="37" t="s">
        <v>14</v>
      </c>
      <c r="C436" s="75">
        <v>40882</v>
      </c>
      <c r="D436" s="76"/>
      <c r="E436" s="72"/>
      <c r="F436" s="186"/>
      <c r="G436" s="72"/>
      <c r="H436" s="180"/>
      <c r="I436" s="22"/>
      <c r="J436" s="27" t="e">
        <f t="shared" si="6"/>
        <v>#DIV/0!</v>
      </c>
      <c r="K436" s="174"/>
      <c r="L436" s="37"/>
      <c r="M436" s="13"/>
    </row>
    <row r="437" spans="1:13">
      <c r="A437" s="199"/>
      <c r="B437" s="37" t="s">
        <v>15</v>
      </c>
      <c r="C437" s="75">
        <v>40883</v>
      </c>
      <c r="D437" s="76"/>
      <c r="E437" s="72"/>
      <c r="F437" s="186"/>
      <c r="G437" s="72"/>
      <c r="H437" s="180"/>
      <c r="I437" s="22"/>
      <c r="J437" s="27" t="e">
        <f t="shared" si="6"/>
        <v>#DIV/0!</v>
      </c>
      <c r="K437" s="174"/>
      <c r="L437" s="37"/>
      <c r="M437" s="13"/>
    </row>
    <row r="438" spans="1:13">
      <c r="A438" s="199"/>
      <c r="B438" s="37" t="s">
        <v>16</v>
      </c>
      <c r="C438" s="75">
        <v>40884</v>
      </c>
      <c r="D438" s="76"/>
      <c r="E438" s="72"/>
      <c r="F438" s="186"/>
      <c r="G438" s="72"/>
      <c r="H438" s="180"/>
      <c r="I438" s="22"/>
      <c r="J438" s="27" t="e">
        <f t="shared" si="6"/>
        <v>#DIV/0!</v>
      </c>
      <c r="K438" s="174"/>
      <c r="L438" s="37"/>
      <c r="M438" s="13"/>
    </row>
    <row r="439" spans="1:13">
      <c r="A439" s="199"/>
      <c r="B439" s="37" t="s">
        <v>17</v>
      </c>
      <c r="C439" s="75">
        <v>40885</v>
      </c>
      <c r="D439" s="76"/>
      <c r="E439" s="72"/>
      <c r="F439" s="186"/>
      <c r="G439" s="72"/>
      <c r="H439" s="180"/>
      <c r="I439" s="22"/>
      <c r="J439" s="27" t="e">
        <f t="shared" si="6"/>
        <v>#DIV/0!</v>
      </c>
      <c r="K439" s="174"/>
      <c r="L439" s="37"/>
      <c r="M439" s="13"/>
    </row>
    <row r="440" spans="1:13">
      <c r="A440" s="199"/>
      <c r="B440" s="37" t="s">
        <v>11</v>
      </c>
      <c r="C440" s="75">
        <v>40886</v>
      </c>
      <c r="D440" s="76"/>
      <c r="E440" s="72"/>
      <c r="F440" s="186"/>
      <c r="G440" s="72"/>
      <c r="H440" s="180"/>
      <c r="I440" s="22"/>
      <c r="J440" s="27" t="e">
        <f t="shared" si="6"/>
        <v>#DIV/0!</v>
      </c>
      <c r="K440" s="174"/>
      <c r="L440" s="37"/>
      <c r="M440" s="13"/>
    </row>
    <row r="441" spans="1:13">
      <c r="A441" s="199"/>
      <c r="B441" s="19" t="s">
        <v>12</v>
      </c>
      <c r="C441" s="77">
        <v>40887</v>
      </c>
      <c r="D441" s="76"/>
      <c r="E441" s="73"/>
      <c r="F441" s="190"/>
      <c r="G441" s="73"/>
      <c r="H441" s="181"/>
      <c r="I441" s="28"/>
      <c r="J441" s="29" t="e">
        <f t="shared" si="6"/>
        <v>#DIV/0!</v>
      </c>
      <c r="K441" s="175"/>
      <c r="L441" s="19"/>
      <c r="M441" s="14"/>
    </row>
    <row r="442" spans="1:13">
      <c r="A442" s="199"/>
      <c r="B442" s="19" t="s">
        <v>13</v>
      </c>
      <c r="C442" s="77">
        <v>40888</v>
      </c>
      <c r="D442" s="76"/>
      <c r="E442" s="73"/>
      <c r="F442" s="190"/>
      <c r="G442" s="73"/>
      <c r="H442" s="181"/>
      <c r="I442" s="28"/>
      <c r="J442" s="29" t="e">
        <f t="shared" si="6"/>
        <v>#DIV/0!</v>
      </c>
      <c r="K442" s="175"/>
      <c r="L442" s="19"/>
      <c r="M442" s="14"/>
    </row>
    <row r="443" spans="1:13">
      <c r="A443" s="199" t="s">
        <v>83</v>
      </c>
      <c r="B443" s="37" t="s">
        <v>14</v>
      </c>
      <c r="C443" s="75">
        <v>40889</v>
      </c>
      <c r="D443" s="76"/>
      <c r="E443" s="72"/>
      <c r="F443" s="186"/>
      <c r="G443" s="72"/>
      <c r="H443" s="180"/>
      <c r="I443" s="22"/>
      <c r="J443" s="27" t="e">
        <f t="shared" si="6"/>
        <v>#DIV/0!</v>
      </c>
      <c r="K443" s="174"/>
      <c r="L443" s="37"/>
      <c r="M443" s="13"/>
    </row>
    <row r="444" spans="1:13">
      <c r="A444" s="199"/>
      <c r="B444" s="37" t="s">
        <v>15</v>
      </c>
      <c r="C444" s="75">
        <v>40890</v>
      </c>
      <c r="D444" s="76"/>
      <c r="E444" s="72"/>
      <c r="F444" s="186"/>
      <c r="G444" s="72"/>
      <c r="H444" s="180"/>
      <c r="I444" s="22"/>
      <c r="J444" s="27" t="e">
        <f t="shared" si="6"/>
        <v>#DIV/0!</v>
      </c>
      <c r="K444" s="174"/>
      <c r="L444" s="37"/>
      <c r="M444" s="13"/>
    </row>
    <row r="445" spans="1:13">
      <c r="A445" s="199"/>
      <c r="B445" s="37" t="s">
        <v>16</v>
      </c>
      <c r="C445" s="75">
        <v>40891</v>
      </c>
      <c r="D445" s="76"/>
      <c r="E445" s="72"/>
      <c r="F445" s="186"/>
      <c r="G445" s="72"/>
      <c r="H445" s="180"/>
      <c r="I445" s="22"/>
      <c r="J445" s="27" t="e">
        <f t="shared" si="6"/>
        <v>#DIV/0!</v>
      </c>
      <c r="K445" s="174"/>
      <c r="L445" s="37"/>
      <c r="M445" s="13"/>
    </row>
    <row r="446" spans="1:13">
      <c r="A446" s="199"/>
      <c r="B446" s="37" t="s">
        <v>17</v>
      </c>
      <c r="C446" s="75">
        <v>40892</v>
      </c>
      <c r="D446" s="76"/>
      <c r="E446" s="72"/>
      <c r="F446" s="186"/>
      <c r="G446" s="72"/>
      <c r="H446" s="180"/>
      <c r="I446" s="22"/>
      <c r="J446" s="27" t="e">
        <f t="shared" si="6"/>
        <v>#DIV/0!</v>
      </c>
      <c r="K446" s="174"/>
      <c r="L446" s="37"/>
      <c r="M446" s="13"/>
    </row>
    <row r="447" spans="1:13">
      <c r="A447" s="199"/>
      <c r="B447" s="37" t="s">
        <v>11</v>
      </c>
      <c r="C447" s="75">
        <v>40893</v>
      </c>
      <c r="D447" s="76"/>
      <c r="E447" s="72"/>
      <c r="F447" s="186"/>
      <c r="G447" s="72"/>
      <c r="H447" s="180"/>
      <c r="I447" s="22"/>
      <c r="J447" s="27" t="e">
        <f t="shared" si="6"/>
        <v>#DIV/0!</v>
      </c>
      <c r="K447" s="174"/>
      <c r="L447" s="37"/>
      <c r="M447" s="13"/>
    </row>
    <row r="448" spans="1:13">
      <c r="A448" s="199"/>
      <c r="B448" s="19" t="s">
        <v>12</v>
      </c>
      <c r="C448" s="77">
        <v>40894</v>
      </c>
      <c r="D448" s="76"/>
      <c r="E448" s="73"/>
      <c r="F448" s="190"/>
      <c r="G448" s="73"/>
      <c r="H448" s="181"/>
      <c r="I448" s="28"/>
      <c r="J448" s="29" t="e">
        <f t="shared" si="6"/>
        <v>#DIV/0!</v>
      </c>
      <c r="K448" s="175"/>
      <c r="L448" s="19"/>
      <c r="M448" s="14"/>
    </row>
    <row r="449" spans="1:13">
      <c r="A449" s="199"/>
      <c r="B449" s="19" t="s">
        <v>13</v>
      </c>
      <c r="C449" s="77">
        <v>40895</v>
      </c>
      <c r="D449" s="76"/>
      <c r="E449" s="73"/>
      <c r="F449" s="190"/>
      <c r="G449" s="73"/>
      <c r="H449" s="181"/>
      <c r="I449" s="28"/>
      <c r="J449" s="29" t="e">
        <f t="shared" si="6"/>
        <v>#DIV/0!</v>
      </c>
      <c r="K449" s="175"/>
      <c r="L449" s="19"/>
      <c r="M449" s="14"/>
    </row>
    <row r="450" spans="1:13">
      <c r="A450" s="199" t="s">
        <v>84</v>
      </c>
      <c r="B450" s="37" t="s">
        <v>14</v>
      </c>
      <c r="C450" s="75">
        <v>40896</v>
      </c>
      <c r="D450" s="76"/>
      <c r="E450" s="72"/>
      <c r="F450" s="186"/>
      <c r="G450" s="72"/>
      <c r="H450" s="180"/>
      <c r="I450" s="22"/>
      <c r="J450" s="27" t="e">
        <f t="shared" si="6"/>
        <v>#DIV/0!</v>
      </c>
      <c r="K450" s="174"/>
      <c r="L450" s="37"/>
      <c r="M450" s="13"/>
    </row>
    <row r="451" spans="1:13">
      <c r="A451" s="199"/>
      <c r="B451" s="37" t="s">
        <v>15</v>
      </c>
      <c r="C451" s="75">
        <v>40897</v>
      </c>
      <c r="D451" s="76"/>
      <c r="E451" s="72"/>
      <c r="F451" s="186"/>
      <c r="G451" s="72"/>
      <c r="H451" s="180"/>
      <c r="I451" s="22"/>
      <c r="J451" s="27" t="e">
        <f t="shared" si="6"/>
        <v>#DIV/0!</v>
      </c>
      <c r="K451" s="174"/>
      <c r="L451" s="37"/>
      <c r="M451" s="13"/>
    </row>
    <row r="452" spans="1:13">
      <c r="A452" s="199"/>
      <c r="B452" s="37" t="s">
        <v>16</v>
      </c>
      <c r="C452" s="75">
        <v>40898</v>
      </c>
      <c r="D452" s="76"/>
      <c r="E452" s="72"/>
      <c r="F452" s="186"/>
      <c r="G452" s="72"/>
      <c r="H452" s="180"/>
      <c r="I452" s="22"/>
      <c r="J452" s="27" t="e">
        <f t="shared" si="6"/>
        <v>#DIV/0!</v>
      </c>
      <c r="K452" s="174"/>
      <c r="L452" s="37"/>
      <c r="M452" s="13"/>
    </row>
    <row r="453" spans="1:13">
      <c r="A453" s="199"/>
      <c r="B453" s="37" t="s">
        <v>17</v>
      </c>
      <c r="C453" s="75">
        <v>40899</v>
      </c>
      <c r="D453" s="76"/>
      <c r="E453" s="72"/>
      <c r="F453" s="186"/>
      <c r="G453" s="72"/>
      <c r="H453" s="180"/>
      <c r="I453" s="22"/>
      <c r="J453" s="27" t="e">
        <f t="shared" si="6"/>
        <v>#DIV/0!</v>
      </c>
      <c r="K453" s="174"/>
      <c r="L453" s="37"/>
      <c r="M453" s="13"/>
    </row>
    <row r="454" spans="1:13">
      <c r="A454" s="199"/>
      <c r="B454" s="37" t="s">
        <v>11</v>
      </c>
      <c r="C454" s="75">
        <v>40900</v>
      </c>
      <c r="D454" s="76"/>
      <c r="E454" s="72"/>
      <c r="F454" s="186"/>
      <c r="G454" s="72"/>
      <c r="H454" s="180"/>
      <c r="I454" s="22"/>
      <c r="J454" s="27" t="e">
        <f t="shared" si="6"/>
        <v>#DIV/0!</v>
      </c>
      <c r="K454" s="174"/>
      <c r="L454" s="37"/>
      <c r="M454" s="13"/>
    </row>
    <row r="455" spans="1:13">
      <c r="A455" s="199"/>
      <c r="B455" s="19" t="s">
        <v>12</v>
      </c>
      <c r="C455" s="77">
        <v>40901</v>
      </c>
      <c r="D455" s="76"/>
      <c r="E455" s="73"/>
      <c r="F455" s="190"/>
      <c r="G455" s="73"/>
      <c r="H455" s="181"/>
      <c r="I455" s="28"/>
      <c r="J455" s="29" t="e">
        <f t="shared" ref="J455:J463" si="7">I455/H455</f>
        <v>#DIV/0!</v>
      </c>
      <c r="K455" s="175"/>
      <c r="L455" s="19"/>
      <c r="M455" s="14"/>
    </row>
    <row r="456" spans="1:13">
      <c r="A456" s="199"/>
      <c r="B456" s="19" t="s">
        <v>13</v>
      </c>
      <c r="C456" s="77">
        <v>40902</v>
      </c>
      <c r="D456" s="76"/>
      <c r="E456" s="73"/>
      <c r="F456" s="190"/>
      <c r="G456" s="73"/>
      <c r="H456" s="181"/>
      <c r="I456" s="28"/>
      <c r="J456" s="29" t="e">
        <f t="shared" si="7"/>
        <v>#DIV/0!</v>
      </c>
      <c r="K456" s="175"/>
      <c r="L456" s="19"/>
      <c r="M456" s="14"/>
    </row>
    <row r="457" spans="1:13">
      <c r="A457" s="199" t="s">
        <v>85</v>
      </c>
      <c r="B457" s="37" t="s">
        <v>14</v>
      </c>
      <c r="C457" s="75">
        <v>40903</v>
      </c>
      <c r="D457" s="76"/>
      <c r="E457" s="72"/>
      <c r="F457" s="186"/>
      <c r="G457" s="72"/>
      <c r="H457" s="180"/>
      <c r="I457" s="22"/>
      <c r="J457" s="27" t="e">
        <f t="shared" si="7"/>
        <v>#DIV/0!</v>
      </c>
      <c r="K457" s="174"/>
      <c r="L457" s="37"/>
      <c r="M457" s="13"/>
    </row>
    <row r="458" spans="1:13">
      <c r="A458" s="199"/>
      <c r="B458" s="37" t="s">
        <v>15</v>
      </c>
      <c r="C458" s="75">
        <v>40904</v>
      </c>
      <c r="D458" s="76"/>
      <c r="E458" s="72"/>
      <c r="F458" s="186"/>
      <c r="G458" s="72"/>
      <c r="H458" s="180"/>
      <c r="I458" s="22"/>
      <c r="J458" s="27" t="e">
        <f t="shared" si="7"/>
        <v>#DIV/0!</v>
      </c>
      <c r="K458" s="174"/>
      <c r="L458" s="37"/>
      <c r="M458" s="13"/>
    </row>
    <row r="459" spans="1:13">
      <c r="A459" s="199"/>
      <c r="B459" s="37" t="s">
        <v>16</v>
      </c>
      <c r="C459" s="75">
        <v>40905</v>
      </c>
      <c r="D459" s="76"/>
      <c r="E459" s="72"/>
      <c r="F459" s="186"/>
      <c r="G459" s="72"/>
      <c r="H459" s="180"/>
      <c r="I459" s="22"/>
      <c r="J459" s="27" t="e">
        <f t="shared" si="7"/>
        <v>#DIV/0!</v>
      </c>
      <c r="K459" s="174"/>
      <c r="L459" s="37"/>
      <c r="M459" s="13"/>
    </row>
    <row r="460" spans="1:13">
      <c r="A460" s="199"/>
      <c r="B460" s="37" t="s">
        <v>17</v>
      </c>
      <c r="C460" s="75">
        <v>40906</v>
      </c>
      <c r="D460" s="76"/>
      <c r="E460" s="72"/>
      <c r="F460" s="186"/>
      <c r="G460" s="72"/>
      <c r="H460" s="180"/>
      <c r="I460" s="22"/>
      <c r="J460" s="27" t="e">
        <f t="shared" si="7"/>
        <v>#DIV/0!</v>
      </c>
      <c r="K460" s="174"/>
      <c r="L460" s="37"/>
      <c r="M460" s="13"/>
    </row>
    <row r="461" spans="1:13">
      <c r="A461" s="199"/>
      <c r="B461" s="37" t="s">
        <v>11</v>
      </c>
      <c r="C461" s="75">
        <v>40907</v>
      </c>
      <c r="D461" s="76"/>
      <c r="E461" s="72"/>
      <c r="F461" s="186"/>
      <c r="G461" s="72"/>
      <c r="H461" s="180"/>
      <c r="I461" s="22"/>
      <c r="J461" s="27" t="e">
        <f t="shared" si="7"/>
        <v>#DIV/0!</v>
      </c>
      <c r="K461" s="174"/>
      <c r="L461" s="37"/>
      <c r="M461" s="13"/>
    </row>
    <row r="462" spans="1:13">
      <c r="A462" s="199"/>
      <c r="B462" s="19" t="s">
        <v>12</v>
      </c>
      <c r="C462" s="77">
        <v>40908</v>
      </c>
      <c r="D462" s="76"/>
      <c r="E462" s="73"/>
      <c r="F462" s="190"/>
      <c r="G462" s="73"/>
      <c r="H462" s="181"/>
      <c r="I462" s="28"/>
      <c r="J462" s="29" t="e">
        <f t="shared" si="7"/>
        <v>#DIV/0!</v>
      </c>
      <c r="K462" s="175"/>
      <c r="L462" s="19"/>
      <c r="M462" s="14"/>
    </row>
    <row r="463" spans="1:13">
      <c r="A463" s="199"/>
      <c r="B463" s="19" t="s">
        <v>13</v>
      </c>
      <c r="C463" s="77">
        <v>40909</v>
      </c>
      <c r="D463" s="76"/>
      <c r="E463" s="73"/>
      <c r="F463" s="190"/>
      <c r="G463" s="73"/>
      <c r="H463" s="181"/>
      <c r="I463" s="28"/>
      <c r="J463" s="29" t="e">
        <f t="shared" si="7"/>
        <v>#DIV/0!</v>
      </c>
      <c r="K463" s="175"/>
      <c r="L463" s="19"/>
      <c r="M463" s="14"/>
    </row>
    <row r="464" spans="1:13">
      <c r="B464" s="3"/>
      <c r="C464" s="4"/>
      <c r="D464" s="2"/>
    </row>
  </sheetData>
  <mergeCells count="68">
    <mergeCell ref="A72:A78"/>
    <mergeCell ref="B5:C5"/>
    <mergeCell ref="A6:A8"/>
    <mergeCell ref="A9:A15"/>
    <mergeCell ref="A16:A22"/>
    <mergeCell ref="A23:A29"/>
    <mergeCell ref="A30:A36"/>
    <mergeCell ref="A37:A43"/>
    <mergeCell ref="A44:A50"/>
    <mergeCell ref="A51:A57"/>
    <mergeCell ref="A58:A64"/>
    <mergeCell ref="A65:A71"/>
    <mergeCell ref="A156:A162"/>
    <mergeCell ref="A79:A85"/>
    <mergeCell ref="A86:A92"/>
    <mergeCell ref="A93:A99"/>
    <mergeCell ref="A100:A106"/>
    <mergeCell ref="A107:A113"/>
    <mergeCell ref="A114:A120"/>
    <mergeCell ref="A121:A127"/>
    <mergeCell ref="A128:A134"/>
    <mergeCell ref="A135:A141"/>
    <mergeCell ref="A142:A148"/>
    <mergeCell ref="A149:A155"/>
    <mergeCell ref="A317:A323"/>
    <mergeCell ref="A240:A246"/>
    <mergeCell ref="A163:A169"/>
    <mergeCell ref="A170:A176"/>
    <mergeCell ref="A177:A183"/>
    <mergeCell ref="A184:A190"/>
    <mergeCell ref="A191:A197"/>
    <mergeCell ref="A198:A204"/>
    <mergeCell ref="A205:A211"/>
    <mergeCell ref="A212:A218"/>
    <mergeCell ref="A219:A225"/>
    <mergeCell ref="A226:A232"/>
    <mergeCell ref="A233:A239"/>
    <mergeCell ref="A282:A288"/>
    <mergeCell ref="A289:A295"/>
    <mergeCell ref="A296:A302"/>
    <mergeCell ref="A303:A309"/>
    <mergeCell ref="A310:A316"/>
    <mergeCell ref="A247:A253"/>
    <mergeCell ref="A254:A260"/>
    <mergeCell ref="A261:A267"/>
    <mergeCell ref="A268:A274"/>
    <mergeCell ref="A275:A281"/>
    <mergeCell ref="A380:A386"/>
    <mergeCell ref="A387:A393"/>
    <mergeCell ref="A394:A400"/>
    <mergeCell ref="A401:A407"/>
    <mergeCell ref="A324:A330"/>
    <mergeCell ref="A1:M1"/>
    <mergeCell ref="A457:A463"/>
    <mergeCell ref="A415:A421"/>
    <mergeCell ref="A422:A428"/>
    <mergeCell ref="A429:A435"/>
    <mergeCell ref="A436:A442"/>
    <mergeCell ref="A443:A449"/>
    <mergeCell ref="A450:A456"/>
    <mergeCell ref="A408:A414"/>
    <mergeCell ref="A331:A337"/>
    <mergeCell ref="A338:A344"/>
    <mergeCell ref="A345:A351"/>
    <mergeCell ref="A352:A358"/>
    <mergeCell ref="A359:A365"/>
    <mergeCell ref="A366:A372"/>
    <mergeCell ref="A373:A379"/>
  </mergeCells>
  <dataValidations count="2">
    <dataValidation type="list" allowBlank="1" showInputMessage="1" showErrorMessage="1" sqref="E6:E463">
      <formula1>Loopvormen</formula1>
    </dataValidation>
    <dataValidation type="list" allowBlank="1" showInputMessage="1" showErrorMessage="1" sqref="G6:G463">
      <formula1>Loopparcoursen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U74"/>
  <sheetViews>
    <sheetView workbookViewId="0">
      <pane ySplit="6" topLeftCell="A7" activePane="bottomLeft" state="frozen"/>
      <selection pane="bottomLeft" activeCell="J10" sqref="J10"/>
    </sheetView>
  </sheetViews>
  <sheetFormatPr defaultRowHeight="15"/>
  <cols>
    <col min="2" max="3" width="9.140625" style="1"/>
    <col min="4" max="4" width="2.28515625" customWidth="1"/>
    <col min="9" max="9" width="2.28515625" customWidth="1"/>
    <col min="14" max="14" width="2.28515625" customWidth="1"/>
    <col min="19" max="19" width="2.28515625" customWidth="1"/>
  </cols>
  <sheetData>
    <row r="1" spans="1:21" ht="27" thickBot="1">
      <c r="A1" s="196" t="s">
        <v>168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8"/>
    </row>
    <row r="4" spans="1:21">
      <c r="E4" s="204" t="s">
        <v>101</v>
      </c>
      <c r="F4" s="204"/>
      <c r="G4" s="204"/>
      <c r="H4" s="204"/>
      <c r="J4" s="204" t="s">
        <v>89</v>
      </c>
      <c r="K4" s="204"/>
      <c r="L4" s="204"/>
      <c r="M4" s="204"/>
      <c r="O4" s="204" t="s">
        <v>90</v>
      </c>
      <c r="P4" s="204"/>
      <c r="Q4" s="204"/>
      <c r="R4" s="204"/>
      <c r="T4" s="204" t="s">
        <v>102</v>
      </c>
      <c r="U4" s="204"/>
    </row>
    <row r="5" spans="1:21">
      <c r="E5" s="200" t="s">
        <v>0</v>
      </c>
      <c r="F5" s="200"/>
      <c r="G5" s="200" t="s">
        <v>100</v>
      </c>
      <c r="H5" s="200"/>
      <c r="J5" s="200" t="s">
        <v>0</v>
      </c>
      <c r="K5" s="200"/>
      <c r="L5" s="200" t="s">
        <v>100</v>
      </c>
      <c r="M5" s="200"/>
      <c r="O5" s="200" t="s">
        <v>0</v>
      </c>
      <c r="P5" s="200"/>
      <c r="Q5" s="200" t="s">
        <v>100</v>
      </c>
      <c r="R5" s="200"/>
      <c r="T5" s="10" t="s">
        <v>0</v>
      </c>
      <c r="U5" s="10" t="s">
        <v>100</v>
      </c>
    </row>
    <row r="6" spans="1:21">
      <c r="B6" s="12" t="s">
        <v>2</v>
      </c>
      <c r="C6" s="12" t="s">
        <v>3</v>
      </c>
      <c r="E6" s="6" t="s">
        <v>6</v>
      </c>
      <c r="F6" s="6" t="s">
        <v>7</v>
      </c>
      <c r="G6" s="6" t="s">
        <v>6</v>
      </c>
      <c r="H6" s="6" t="s">
        <v>7</v>
      </c>
      <c r="J6" s="6" t="s">
        <v>6</v>
      </c>
      <c r="K6" s="6" t="s">
        <v>7</v>
      </c>
      <c r="L6" s="6" t="s">
        <v>6</v>
      </c>
      <c r="M6" s="6" t="s">
        <v>7</v>
      </c>
      <c r="O6" s="6" t="s">
        <v>6</v>
      </c>
      <c r="P6" s="6" t="s">
        <v>7</v>
      </c>
      <c r="Q6" s="6" t="s">
        <v>6</v>
      </c>
      <c r="R6" s="6" t="s">
        <v>7</v>
      </c>
      <c r="T6" s="10" t="s">
        <v>7</v>
      </c>
      <c r="U6" s="10" t="s">
        <v>8</v>
      </c>
    </row>
    <row r="7" spans="1:21">
      <c r="A7" s="11" t="s">
        <v>21</v>
      </c>
      <c r="B7" s="30" t="e">
        <f>AVERAGE(Algemeen!E9:E15)</f>
        <v>#DIV/0!</v>
      </c>
      <c r="C7" s="7" t="e">
        <f>AVERAGE(Algemeen!F9:F15)</f>
        <v>#DIV/0!</v>
      </c>
      <c r="E7" s="8">
        <f>SUM(Zwemmen!H9:H15)</f>
        <v>0</v>
      </c>
      <c r="F7" s="9">
        <f>SUM(Zwemmen!I9:I15)</f>
        <v>0</v>
      </c>
      <c r="G7" s="31">
        <f>E7</f>
        <v>0</v>
      </c>
      <c r="H7" s="32">
        <f>F7</f>
        <v>0</v>
      </c>
      <c r="J7" s="8">
        <f>SUM(Fietsen!I9:I15)</f>
        <v>0</v>
      </c>
      <c r="K7" s="9">
        <f>SUM(Fietsen!J9:J15)</f>
        <v>0</v>
      </c>
      <c r="L7" s="31">
        <f>J7</f>
        <v>0</v>
      </c>
      <c r="M7" s="32">
        <f>K7</f>
        <v>0</v>
      </c>
      <c r="O7" s="8">
        <f>SUM(Lopen!H9:H15)</f>
        <v>0</v>
      </c>
      <c r="P7" s="9">
        <f>SUM(Lopen!I9:I15)</f>
        <v>0</v>
      </c>
      <c r="Q7" s="31">
        <f>O7</f>
        <v>0</v>
      </c>
      <c r="R7" s="32">
        <f>P7</f>
        <v>0</v>
      </c>
      <c r="T7" s="9">
        <f>F7+K7+P7</f>
        <v>0</v>
      </c>
      <c r="U7" s="33">
        <f>T7</f>
        <v>0</v>
      </c>
    </row>
    <row r="8" spans="1:21">
      <c r="A8" s="11" t="s">
        <v>22</v>
      </c>
      <c r="B8" s="30" t="e">
        <f>AVERAGE(Algemeen!E16:E22)</f>
        <v>#DIV/0!</v>
      </c>
      <c r="C8" s="7" t="e">
        <f>AVERAGE(Algemeen!F16:F22)</f>
        <v>#DIV/0!</v>
      </c>
      <c r="E8" s="8">
        <f>SUM(Zwemmen!H16:H22)</f>
        <v>0</v>
      </c>
      <c r="F8" s="9">
        <f>SUM(Zwemmen!I16:I22)</f>
        <v>0</v>
      </c>
      <c r="G8" s="31">
        <f>AVERAGE($E$7:E8)</f>
        <v>0</v>
      </c>
      <c r="H8" s="32">
        <f>AVERAGE($F$7:F8)</f>
        <v>0</v>
      </c>
      <c r="J8" s="8">
        <f>SUM(Fietsen!I16:I22)</f>
        <v>0</v>
      </c>
      <c r="K8" s="9">
        <f>SUM(Fietsen!J16:J22)</f>
        <v>0</v>
      </c>
      <c r="L8" s="31">
        <f>AVERAGE($J$7:J8)</f>
        <v>0</v>
      </c>
      <c r="M8" s="32">
        <f>AVERAGE($K$7:K8)</f>
        <v>0</v>
      </c>
      <c r="O8" s="8">
        <f>SUM(Lopen!H16:H22)</f>
        <v>0</v>
      </c>
      <c r="P8" s="9">
        <f>SUM(Lopen!I16:I22)</f>
        <v>0</v>
      </c>
      <c r="Q8" s="31">
        <f>AVERAGE($O$7:O8)</f>
        <v>0</v>
      </c>
      <c r="R8" s="32">
        <f>AVERAGE($P$7:P8)</f>
        <v>0</v>
      </c>
      <c r="T8" s="9">
        <f t="shared" ref="T8:T38" si="0">F8+K8+P8</f>
        <v>0</v>
      </c>
      <c r="U8" s="33">
        <f>AVERAGE($T$7:T8)</f>
        <v>0</v>
      </c>
    </row>
    <row r="9" spans="1:21">
      <c r="A9" s="11" t="s">
        <v>23</v>
      </c>
      <c r="B9" s="30" t="e">
        <f>AVERAGE(Algemeen!E23:E29)</f>
        <v>#DIV/0!</v>
      </c>
      <c r="C9" s="7" t="e">
        <f>AVERAGE(Algemeen!F23:F29)</f>
        <v>#DIV/0!</v>
      </c>
      <c r="E9" s="8">
        <f>SUM(Zwemmen!H23:H29)</f>
        <v>0</v>
      </c>
      <c r="F9" s="9">
        <f>SUM(Zwemmen!I23:I29)</f>
        <v>0</v>
      </c>
      <c r="G9" s="31">
        <f>AVERAGE($E$7:E9)</f>
        <v>0</v>
      </c>
      <c r="H9" s="32">
        <f>AVERAGE($F$7:F9)</f>
        <v>0</v>
      </c>
      <c r="J9" s="8">
        <f>SUM(Fietsen!I23:I29)</f>
        <v>0</v>
      </c>
      <c r="K9" s="9">
        <f>SUM(Fietsen!J23:J29)</f>
        <v>0</v>
      </c>
      <c r="L9" s="31">
        <f>AVERAGE($J$7:J9)</f>
        <v>0</v>
      </c>
      <c r="M9" s="32">
        <f>AVERAGE($K$7:K9)</f>
        <v>0</v>
      </c>
      <c r="O9" s="8">
        <f>SUM(Lopen!H23:H29)</f>
        <v>0</v>
      </c>
      <c r="P9" s="9">
        <f>SUM(Lopen!I23:I29)</f>
        <v>0</v>
      </c>
      <c r="Q9" s="31">
        <f>AVERAGE($O$7:O9)</f>
        <v>0</v>
      </c>
      <c r="R9" s="32">
        <f>AVERAGE($P$7:P9)</f>
        <v>0</v>
      </c>
      <c r="T9" s="9">
        <f t="shared" si="0"/>
        <v>0</v>
      </c>
      <c r="U9" s="33">
        <f>AVERAGE($T$7:T9)</f>
        <v>0</v>
      </c>
    </row>
    <row r="10" spans="1:21">
      <c r="A10" s="11" t="s">
        <v>24</v>
      </c>
      <c r="B10" s="30" t="e">
        <f>AVERAGE(Algemeen!E30:E36)</f>
        <v>#DIV/0!</v>
      </c>
      <c r="C10" s="7" t="e">
        <f>AVERAGE(Algemeen!F30:F36)</f>
        <v>#DIV/0!</v>
      </c>
      <c r="E10" s="8">
        <f>SUM(Zwemmen!H30:H36)</f>
        <v>0</v>
      </c>
      <c r="F10" s="9">
        <f>SUM(Zwemmen!I30:I36)</f>
        <v>0</v>
      </c>
      <c r="G10" s="31">
        <f>AVERAGE($E$7:E10)</f>
        <v>0</v>
      </c>
      <c r="H10" s="32">
        <f>AVERAGE($F$7:F10)</f>
        <v>0</v>
      </c>
      <c r="J10" s="8">
        <f>SUM(Fietsen!I30:I36)</f>
        <v>0</v>
      </c>
      <c r="K10" s="9">
        <f>SUM(Fietsen!J30:J36)</f>
        <v>0</v>
      </c>
      <c r="L10" s="31">
        <f>AVERAGE($J$7:J10)</f>
        <v>0</v>
      </c>
      <c r="M10" s="32">
        <f>AVERAGE($K$7:K10)</f>
        <v>0</v>
      </c>
      <c r="O10" s="8">
        <f>SUM(Lopen!H30:H36)</f>
        <v>0</v>
      </c>
      <c r="P10" s="9">
        <f>SUM(Lopen!I30:I36)</f>
        <v>0</v>
      </c>
      <c r="Q10" s="31">
        <f>AVERAGE($O$7:O10)</f>
        <v>0</v>
      </c>
      <c r="R10" s="32">
        <f>AVERAGE($P$7:P10)</f>
        <v>0</v>
      </c>
      <c r="T10" s="9">
        <f t="shared" si="0"/>
        <v>0</v>
      </c>
      <c r="U10" s="33">
        <f>AVERAGE($T$7:T10)</f>
        <v>0</v>
      </c>
    </row>
    <row r="11" spans="1:21">
      <c r="A11" s="11" t="s">
        <v>25</v>
      </c>
      <c r="B11" s="30" t="e">
        <f>AVERAGE(Algemeen!E37:E43)</f>
        <v>#DIV/0!</v>
      </c>
      <c r="C11" s="7" t="e">
        <f>AVERAGE(Algemeen!F37:F43)</f>
        <v>#DIV/0!</v>
      </c>
      <c r="E11" s="8">
        <f>SUM(Zwemmen!H37:H43)</f>
        <v>0</v>
      </c>
      <c r="F11" s="9">
        <f>SUM(Zwemmen!I37:I43)</f>
        <v>0</v>
      </c>
      <c r="G11" s="31">
        <f>AVERAGE($E$7:E11)</f>
        <v>0</v>
      </c>
      <c r="H11" s="32">
        <f>AVERAGE($F$7:F11)</f>
        <v>0</v>
      </c>
      <c r="J11" s="8">
        <f>SUM(Fietsen!I37:I43)</f>
        <v>0</v>
      </c>
      <c r="K11" s="9">
        <f>SUM(Fietsen!J37:J43)</f>
        <v>0</v>
      </c>
      <c r="L11" s="31">
        <f>AVERAGE($J$7:J11)</f>
        <v>0</v>
      </c>
      <c r="M11" s="32">
        <f>AVERAGE($K$7:K11)</f>
        <v>0</v>
      </c>
      <c r="O11" s="8">
        <f>SUM(Lopen!H37:H43)</f>
        <v>0</v>
      </c>
      <c r="P11" s="9">
        <f>SUM(Lopen!I37:I43)</f>
        <v>0</v>
      </c>
      <c r="Q11" s="31">
        <f>AVERAGE($O$7:O11)</f>
        <v>0</v>
      </c>
      <c r="R11" s="32">
        <f>AVERAGE($P$7:P11)</f>
        <v>0</v>
      </c>
      <c r="T11" s="9">
        <f t="shared" si="0"/>
        <v>0</v>
      </c>
      <c r="U11" s="33">
        <f>AVERAGE($T$7:T11)</f>
        <v>0</v>
      </c>
    </row>
    <row r="12" spans="1:21">
      <c r="A12" s="11" t="s">
        <v>26</v>
      </c>
      <c r="B12" s="30" t="e">
        <f>AVERAGE(Algemeen!E44:E50)</f>
        <v>#DIV/0!</v>
      </c>
      <c r="C12" s="7" t="e">
        <f>AVERAGE(Algemeen!F44:F50)</f>
        <v>#DIV/0!</v>
      </c>
      <c r="E12" s="8">
        <f>SUM(Zwemmen!H44:H50)</f>
        <v>0</v>
      </c>
      <c r="F12" s="9">
        <f>SUM(Zwemmen!I44:I50)</f>
        <v>0</v>
      </c>
      <c r="G12" s="31">
        <f>AVERAGE($E$7:E12)</f>
        <v>0</v>
      </c>
      <c r="H12" s="32">
        <f>AVERAGE($F$7:F12)</f>
        <v>0</v>
      </c>
      <c r="J12" s="8">
        <f>SUM(Fietsen!I44:I50)</f>
        <v>0</v>
      </c>
      <c r="K12" s="9">
        <f>SUM(Fietsen!J44:J50)</f>
        <v>0</v>
      </c>
      <c r="L12" s="31">
        <f>AVERAGE($J$7:J12)</f>
        <v>0</v>
      </c>
      <c r="M12" s="32">
        <f>AVERAGE($K$7:K12)</f>
        <v>0</v>
      </c>
      <c r="O12" s="8">
        <f>SUM(Lopen!H44:H50)</f>
        <v>0</v>
      </c>
      <c r="P12" s="9">
        <f>SUM(Lopen!I44:I50)</f>
        <v>0</v>
      </c>
      <c r="Q12" s="31">
        <f>AVERAGE($O$7:O12)</f>
        <v>0</v>
      </c>
      <c r="R12" s="32">
        <f>AVERAGE($P$7:P12)</f>
        <v>0</v>
      </c>
      <c r="T12" s="9">
        <f t="shared" si="0"/>
        <v>0</v>
      </c>
      <c r="U12" s="33">
        <f>AVERAGE($T$7:T12)</f>
        <v>0</v>
      </c>
    </row>
    <row r="13" spans="1:21">
      <c r="A13" s="11" t="s">
        <v>27</v>
      </c>
      <c r="B13" s="30" t="e">
        <f>AVERAGE(Algemeen!E51:E57)</f>
        <v>#DIV/0!</v>
      </c>
      <c r="C13" s="7" t="e">
        <f>AVERAGE(Algemeen!F51:F57)</f>
        <v>#DIV/0!</v>
      </c>
      <c r="E13" s="8">
        <f>SUM(Zwemmen!H51:H57)</f>
        <v>0</v>
      </c>
      <c r="F13" s="9">
        <f>SUM(Zwemmen!I51:I57)</f>
        <v>0</v>
      </c>
      <c r="G13" s="31">
        <f>AVERAGE($E$7:E13)</f>
        <v>0</v>
      </c>
      <c r="H13" s="32">
        <f>AVERAGE($F$7:F13)</f>
        <v>0</v>
      </c>
      <c r="J13" s="8">
        <f>SUM(Fietsen!I51:I57)</f>
        <v>0</v>
      </c>
      <c r="K13" s="9">
        <f>SUM(Fietsen!J51:J57)</f>
        <v>0</v>
      </c>
      <c r="L13" s="31">
        <f>AVERAGE($J$7:J13)</f>
        <v>0</v>
      </c>
      <c r="M13" s="32">
        <f>AVERAGE($K$7:K13)</f>
        <v>0</v>
      </c>
      <c r="O13" s="8">
        <f>SUM(Lopen!H51:H57)</f>
        <v>0</v>
      </c>
      <c r="P13" s="9">
        <f>SUM(Lopen!I51:I57)</f>
        <v>0</v>
      </c>
      <c r="Q13" s="31">
        <f>AVERAGE($O$7:O13)</f>
        <v>0</v>
      </c>
      <c r="R13" s="32">
        <f>AVERAGE($P$7:P13)</f>
        <v>0</v>
      </c>
      <c r="T13" s="9">
        <f t="shared" si="0"/>
        <v>0</v>
      </c>
      <c r="U13" s="33">
        <f>AVERAGE($T$7:T13)</f>
        <v>0</v>
      </c>
    </row>
    <row r="14" spans="1:21">
      <c r="A14" s="11" t="s">
        <v>28</v>
      </c>
      <c r="B14" s="30" t="e">
        <f>AVERAGE(Algemeen!E58:E64)</f>
        <v>#DIV/0!</v>
      </c>
      <c r="C14" s="7" t="e">
        <f>AVERAGE(Algemeen!F58:F64)</f>
        <v>#DIV/0!</v>
      </c>
      <c r="E14" s="8">
        <f>SUM(Zwemmen!H58:H64)</f>
        <v>0</v>
      </c>
      <c r="F14" s="9">
        <f>SUM(Zwemmen!I58:I64)</f>
        <v>0</v>
      </c>
      <c r="G14" s="31">
        <f>AVERAGE($E$7:E14)</f>
        <v>0</v>
      </c>
      <c r="H14" s="32">
        <f>AVERAGE($F$7:F14)</f>
        <v>0</v>
      </c>
      <c r="J14" s="8">
        <f>SUM(Fietsen!I58:I64)</f>
        <v>0</v>
      </c>
      <c r="K14" s="9">
        <f>SUM(Fietsen!J58:J64)</f>
        <v>0</v>
      </c>
      <c r="L14" s="31">
        <f>AVERAGE($J$7:J14)</f>
        <v>0</v>
      </c>
      <c r="M14" s="32">
        <f>AVERAGE($K$7:K14)</f>
        <v>0</v>
      </c>
      <c r="O14" s="8">
        <f>SUM(Lopen!H58:H64)</f>
        <v>0</v>
      </c>
      <c r="P14" s="9">
        <f>SUM(Lopen!I58:I64)</f>
        <v>0</v>
      </c>
      <c r="Q14" s="31">
        <f>AVERAGE($O$7:O14)</f>
        <v>0</v>
      </c>
      <c r="R14" s="32">
        <f>AVERAGE($P$7:P14)</f>
        <v>0</v>
      </c>
      <c r="T14" s="9">
        <f t="shared" si="0"/>
        <v>0</v>
      </c>
      <c r="U14" s="33">
        <f>AVERAGE($T$7:T14)</f>
        <v>0</v>
      </c>
    </row>
    <row r="15" spans="1:21">
      <c r="A15" s="11" t="s">
        <v>29</v>
      </c>
      <c r="B15" s="30" t="e">
        <f>AVERAGE(Algemeen!E65:E71)</f>
        <v>#DIV/0!</v>
      </c>
      <c r="C15" s="7" t="e">
        <f>AVERAGE(Algemeen!F65:F71)</f>
        <v>#DIV/0!</v>
      </c>
      <c r="E15" s="8">
        <f>SUM(Zwemmen!H65:H71)</f>
        <v>0</v>
      </c>
      <c r="F15" s="9">
        <f>SUM(Zwemmen!I65:I71)</f>
        <v>0</v>
      </c>
      <c r="G15" s="31">
        <f>AVERAGE($E$7:E15)</f>
        <v>0</v>
      </c>
      <c r="H15" s="32">
        <f>AVERAGE($F$7:F15)</f>
        <v>0</v>
      </c>
      <c r="J15" s="8">
        <f>SUM(Fietsen!I65:I71)</f>
        <v>0</v>
      </c>
      <c r="K15" s="9">
        <f>SUM(Fietsen!J65:J71)</f>
        <v>0</v>
      </c>
      <c r="L15" s="31">
        <f>AVERAGE($J$7:J15)</f>
        <v>0</v>
      </c>
      <c r="M15" s="32">
        <f>AVERAGE($K$7:K15)</f>
        <v>0</v>
      </c>
      <c r="O15" s="8">
        <f>SUM(Lopen!H65:H71)</f>
        <v>0</v>
      </c>
      <c r="P15" s="9">
        <f>SUM(Lopen!I65:I71)</f>
        <v>0</v>
      </c>
      <c r="Q15" s="31">
        <f>AVERAGE($O$7:O15)</f>
        <v>0</v>
      </c>
      <c r="R15" s="32">
        <f>AVERAGE($P$7:P15)</f>
        <v>0</v>
      </c>
      <c r="T15" s="9">
        <f t="shared" si="0"/>
        <v>0</v>
      </c>
      <c r="U15" s="33">
        <f>AVERAGE($T$7:T15)</f>
        <v>0</v>
      </c>
    </row>
    <row r="16" spans="1:21">
      <c r="A16" s="11" t="s">
        <v>30</v>
      </c>
      <c r="B16" s="30" t="e">
        <f>AVERAGE(Algemeen!E72:E78)</f>
        <v>#DIV/0!</v>
      </c>
      <c r="C16" s="7" t="e">
        <f>AVERAGE(Algemeen!F72:F78)</f>
        <v>#DIV/0!</v>
      </c>
      <c r="E16" s="8">
        <f>SUM(Zwemmen!H72:H78)</f>
        <v>0</v>
      </c>
      <c r="F16" s="9">
        <f>SUM(Zwemmen!I72:I78)</f>
        <v>0</v>
      </c>
      <c r="G16" s="31">
        <f>AVERAGE($E$7:E16)</f>
        <v>0</v>
      </c>
      <c r="H16" s="32">
        <f>AVERAGE($F$7:F16)</f>
        <v>0</v>
      </c>
      <c r="J16" s="8">
        <f>SUM(Fietsen!I72:I78)</f>
        <v>0</v>
      </c>
      <c r="K16" s="9">
        <f>SUM(Fietsen!J72:J78)</f>
        <v>0</v>
      </c>
      <c r="L16" s="31">
        <f>AVERAGE($J$7:J16)</f>
        <v>0</v>
      </c>
      <c r="M16" s="32">
        <f>AVERAGE($K$7:K16)</f>
        <v>0</v>
      </c>
      <c r="O16" s="8">
        <f>SUM(Lopen!H72:H78)</f>
        <v>0</v>
      </c>
      <c r="P16" s="9">
        <f>SUM(Lopen!I72:I78)</f>
        <v>0</v>
      </c>
      <c r="Q16" s="31">
        <f>AVERAGE($O$7:O16)</f>
        <v>0</v>
      </c>
      <c r="R16" s="32">
        <f>AVERAGE($P$7:P16)</f>
        <v>0</v>
      </c>
      <c r="T16" s="9">
        <f t="shared" si="0"/>
        <v>0</v>
      </c>
      <c r="U16" s="33">
        <f>AVERAGE($T$7:T16)</f>
        <v>0</v>
      </c>
    </row>
    <row r="17" spans="1:21">
      <c r="A17" s="11" t="s">
        <v>31</v>
      </c>
      <c r="B17" s="30" t="e">
        <f>AVERAGE(Algemeen!E79:E85)</f>
        <v>#DIV/0!</v>
      </c>
      <c r="C17" s="7" t="e">
        <f>AVERAGE(Algemeen!F79:F85)</f>
        <v>#DIV/0!</v>
      </c>
      <c r="E17" s="8">
        <f>SUM(Zwemmen!H79:H85)</f>
        <v>0</v>
      </c>
      <c r="F17" s="9">
        <f>SUM(Zwemmen!I79:I85)</f>
        <v>0</v>
      </c>
      <c r="G17" s="31">
        <f>AVERAGE($E$7:E17)</f>
        <v>0</v>
      </c>
      <c r="H17" s="32">
        <f>AVERAGE($F$7:F17)</f>
        <v>0</v>
      </c>
      <c r="J17" s="8">
        <f>SUM(Fietsen!I79:I85)</f>
        <v>0</v>
      </c>
      <c r="K17" s="9">
        <f>SUM(Fietsen!J79:J85)</f>
        <v>0</v>
      </c>
      <c r="L17" s="31">
        <f>AVERAGE($J$7:J17)</f>
        <v>0</v>
      </c>
      <c r="M17" s="32">
        <f>AVERAGE($K$7:K17)</f>
        <v>0</v>
      </c>
      <c r="O17" s="8">
        <f>SUM(Lopen!H79:H85)</f>
        <v>0</v>
      </c>
      <c r="P17" s="9">
        <f>SUM(Lopen!I79:I85)</f>
        <v>0</v>
      </c>
      <c r="Q17" s="31">
        <f>AVERAGE($O$7:O17)</f>
        <v>0</v>
      </c>
      <c r="R17" s="32">
        <f>AVERAGE($P$7:P17)</f>
        <v>0</v>
      </c>
      <c r="T17" s="9">
        <f t="shared" si="0"/>
        <v>0</v>
      </c>
      <c r="U17" s="33">
        <f>AVERAGE($T$7:T17)</f>
        <v>0</v>
      </c>
    </row>
    <row r="18" spans="1:21">
      <c r="A18" s="11" t="s">
        <v>32</v>
      </c>
      <c r="B18" s="30" t="e">
        <f>AVERAGE(Algemeen!E86:E92)</f>
        <v>#DIV/0!</v>
      </c>
      <c r="C18" s="7" t="e">
        <f>AVERAGE(Algemeen!F86:F92)</f>
        <v>#DIV/0!</v>
      </c>
      <c r="E18" s="8">
        <f>SUM(Zwemmen!H86:H92)</f>
        <v>0</v>
      </c>
      <c r="F18" s="9">
        <f>SUM(Zwemmen!I86:I92)</f>
        <v>0</v>
      </c>
      <c r="G18" s="31">
        <f>AVERAGE($E$7:E18)</f>
        <v>0</v>
      </c>
      <c r="H18" s="32">
        <f>AVERAGE($F$7:F18)</f>
        <v>0</v>
      </c>
      <c r="J18" s="8">
        <f>SUM(Fietsen!I86:I92)</f>
        <v>0</v>
      </c>
      <c r="K18" s="9">
        <f>SUM(Fietsen!J86:J92)</f>
        <v>0</v>
      </c>
      <c r="L18" s="31">
        <f>AVERAGE($J$7:J18)</f>
        <v>0</v>
      </c>
      <c r="M18" s="32">
        <f>AVERAGE($K$7:K18)</f>
        <v>0</v>
      </c>
      <c r="O18" s="8">
        <f>SUM(Lopen!H86:H92)</f>
        <v>0</v>
      </c>
      <c r="P18" s="9">
        <f>SUM(Lopen!I86:I92)</f>
        <v>0</v>
      </c>
      <c r="Q18" s="31">
        <f>AVERAGE($O$7:O18)</f>
        <v>0</v>
      </c>
      <c r="R18" s="32">
        <f>AVERAGE($P$7:P18)</f>
        <v>0</v>
      </c>
      <c r="T18" s="9">
        <f t="shared" si="0"/>
        <v>0</v>
      </c>
      <c r="U18" s="33">
        <f>AVERAGE($T$7:T18)</f>
        <v>0</v>
      </c>
    </row>
    <row r="19" spans="1:21">
      <c r="A19" s="11" t="s">
        <v>33</v>
      </c>
      <c r="B19" s="30" t="e">
        <f>AVERAGE(Algemeen!E93:E99)</f>
        <v>#DIV/0!</v>
      </c>
      <c r="C19" s="7" t="e">
        <f>AVERAGE(Algemeen!F93:F99)</f>
        <v>#DIV/0!</v>
      </c>
      <c r="E19" s="8">
        <f>SUM(Zwemmen!H93:H99)</f>
        <v>0</v>
      </c>
      <c r="F19" s="9">
        <f>SUM(Zwemmen!I93:I99)</f>
        <v>0</v>
      </c>
      <c r="G19" s="31">
        <f>AVERAGE($E$7:E19)</f>
        <v>0</v>
      </c>
      <c r="H19" s="32">
        <f>AVERAGE($F$7:F19)</f>
        <v>0</v>
      </c>
      <c r="J19" s="8">
        <f>SUM(Fietsen!I93:I99)</f>
        <v>0</v>
      </c>
      <c r="K19" s="9">
        <f>SUM(Fietsen!J93:J99)</f>
        <v>0</v>
      </c>
      <c r="L19" s="31">
        <f>AVERAGE($J$7:J19)</f>
        <v>0</v>
      </c>
      <c r="M19" s="32">
        <f>AVERAGE($K$7:K19)</f>
        <v>0</v>
      </c>
      <c r="O19" s="8">
        <f>SUM(Lopen!H93:H99)</f>
        <v>0</v>
      </c>
      <c r="P19" s="9">
        <f>SUM(Lopen!I93:I99)</f>
        <v>0</v>
      </c>
      <c r="Q19" s="31">
        <f>AVERAGE($O$7:O19)</f>
        <v>0</v>
      </c>
      <c r="R19" s="32">
        <f>AVERAGE($P$7:P19)</f>
        <v>0</v>
      </c>
      <c r="T19" s="9">
        <f t="shared" si="0"/>
        <v>0</v>
      </c>
      <c r="U19" s="33">
        <f>AVERAGE($T$7:T19)</f>
        <v>0</v>
      </c>
    </row>
    <row r="20" spans="1:21">
      <c r="A20" s="11" t="s">
        <v>91</v>
      </c>
      <c r="B20" s="30" t="e">
        <f>AVERAGE(Algemeen!E100:E106)</f>
        <v>#DIV/0!</v>
      </c>
      <c r="C20" s="7" t="e">
        <f>AVERAGE(Algemeen!F100:F106)</f>
        <v>#DIV/0!</v>
      </c>
      <c r="E20" s="8">
        <f>SUM(Zwemmen!H100:H106)</f>
        <v>0</v>
      </c>
      <c r="F20" s="9">
        <f>SUM(Zwemmen!I100:I106)</f>
        <v>0</v>
      </c>
      <c r="G20" s="31">
        <f>AVERAGE($E$7:E20)</f>
        <v>0</v>
      </c>
      <c r="H20" s="32">
        <f>AVERAGE($F$7:F20)</f>
        <v>0</v>
      </c>
      <c r="J20" s="8">
        <f>SUM(Fietsen!I100:I106)</f>
        <v>0</v>
      </c>
      <c r="K20" s="9">
        <f>SUM(Fietsen!J100:J106)</f>
        <v>0</v>
      </c>
      <c r="L20" s="31">
        <f>AVERAGE($J$7:J20)</f>
        <v>0</v>
      </c>
      <c r="M20" s="32">
        <f>AVERAGE($K$7:K20)</f>
        <v>0</v>
      </c>
      <c r="O20" s="8">
        <f>SUM(Lopen!H100:H106)</f>
        <v>0</v>
      </c>
      <c r="P20" s="9">
        <f>SUM(Lopen!I100:I106)</f>
        <v>0</v>
      </c>
      <c r="Q20" s="31">
        <f>AVERAGE($O$7:O20)</f>
        <v>0</v>
      </c>
      <c r="R20" s="32">
        <f>AVERAGE($P$7:P20)</f>
        <v>0</v>
      </c>
      <c r="T20" s="9">
        <f t="shared" si="0"/>
        <v>0</v>
      </c>
      <c r="U20" s="33">
        <f>AVERAGE($T$7:T20)</f>
        <v>0</v>
      </c>
    </row>
    <row r="21" spans="1:21">
      <c r="A21" s="11" t="s">
        <v>92</v>
      </c>
      <c r="B21" s="30" t="e">
        <f>AVERAGE(Algemeen!E107:E113)</f>
        <v>#DIV/0!</v>
      </c>
      <c r="C21" s="7" t="e">
        <f>AVERAGE(Algemeen!F107:F113)</f>
        <v>#DIV/0!</v>
      </c>
      <c r="E21" s="8">
        <f>SUM(Zwemmen!H107:H113)</f>
        <v>0</v>
      </c>
      <c r="F21" s="9">
        <f>SUM(Zwemmen!I107:I113)</f>
        <v>0</v>
      </c>
      <c r="G21" s="31">
        <f>AVERAGE($E$7:E21)</f>
        <v>0</v>
      </c>
      <c r="H21" s="32">
        <f>AVERAGE($F$7:F21)</f>
        <v>0</v>
      </c>
      <c r="J21" s="8">
        <f>SUM(Fietsen!I107:I113)</f>
        <v>0</v>
      </c>
      <c r="K21" s="9">
        <f>SUM(Fietsen!J107:J113)</f>
        <v>0</v>
      </c>
      <c r="L21" s="31">
        <f>AVERAGE($J$7:J21)</f>
        <v>0</v>
      </c>
      <c r="M21" s="32">
        <f>AVERAGE($K$7:K21)</f>
        <v>0</v>
      </c>
      <c r="O21" s="8">
        <f>SUM(Lopen!H107:H113)</f>
        <v>0</v>
      </c>
      <c r="P21" s="9">
        <f>SUM(Lopen!I107:I113)</f>
        <v>0</v>
      </c>
      <c r="Q21" s="31">
        <f>AVERAGE($O$7:O21)</f>
        <v>0</v>
      </c>
      <c r="R21" s="32">
        <f>AVERAGE($P$7:P21)</f>
        <v>0</v>
      </c>
      <c r="T21" s="9">
        <f t="shared" si="0"/>
        <v>0</v>
      </c>
      <c r="U21" s="33">
        <f>AVERAGE($T$7:T21)</f>
        <v>0</v>
      </c>
    </row>
    <row r="22" spans="1:21">
      <c r="A22" s="11" t="s">
        <v>93</v>
      </c>
      <c r="B22" s="30" t="e">
        <f>AVERAGE(Algemeen!E114:E120)</f>
        <v>#DIV/0!</v>
      </c>
      <c r="C22" s="7" t="e">
        <f>AVERAGE(Algemeen!F114:F120)</f>
        <v>#DIV/0!</v>
      </c>
      <c r="E22" s="8">
        <f>SUM(Zwemmen!H114:H120)</f>
        <v>0</v>
      </c>
      <c r="F22" s="9">
        <f>SUM(Zwemmen!I114:I120)</f>
        <v>0</v>
      </c>
      <c r="G22" s="31">
        <f>AVERAGE($E$7:E22)</f>
        <v>0</v>
      </c>
      <c r="H22" s="32">
        <f>AVERAGE($F$7:F22)</f>
        <v>0</v>
      </c>
      <c r="J22" s="8">
        <f>SUM(Fietsen!I114:I120)</f>
        <v>0</v>
      </c>
      <c r="K22" s="9">
        <f>SUM(Fietsen!J114:J120)</f>
        <v>0</v>
      </c>
      <c r="L22" s="31">
        <f>AVERAGE($J$7:J22)</f>
        <v>0</v>
      </c>
      <c r="M22" s="32">
        <f>AVERAGE($K$7:K22)</f>
        <v>0</v>
      </c>
      <c r="O22" s="8">
        <f>SUM(Lopen!H114:H120)</f>
        <v>0</v>
      </c>
      <c r="P22" s="9">
        <f>SUM(Lopen!I114:I120)</f>
        <v>0</v>
      </c>
      <c r="Q22" s="31">
        <f>AVERAGE($O$7:O22)</f>
        <v>0</v>
      </c>
      <c r="R22" s="32">
        <f>AVERAGE($P$7:P22)</f>
        <v>0</v>
      </c>
      <c r="T22" s="9">
        <f t="shared" si="0"/>
        <v>0</v>
      </c>
      <c r="U22" s="33">
        <f>AVERAGE($T$7:T22)</f>
        <v>0</v>
      </c>
    </row>
    <row r="23" spans="1:21">
      <c r="A23" s="11" t="s">
        <v>94</v>
      </c>
      <c r="B23" s="30" t="e">
        <f>AVERAGE(Algemeen!E121:E127)</f>
        <v>#DIV/0!</v>
      </c>
      <c r="C23" s="7" t="e">
        <f>AVERAGE(Algemeen!F121:F127)</f>
        <v>#DIV/0!</v>
      </c>
      <c r="E23" s="8">
        <f>SUM(Zwemmen!H121:H127)</f>
        <v>0</v>
      </c>
      <c r="F23" s="9">
        <f>SUM(Zwemmen!I121:I127)</f>
        <v>0</v>
      </c>
      <c r="G23" s="31">
        <f>AVERAGE($E$7:E23)</f>
        <v>0</v>
      </c>
      <c r="H23" s="32">
        <f>AVERAGE($F$7:F23)</f>
        <v>0</v>
      </c>
      <c r="J23" s="8">
        <f>SUM(Fietsen!I121:I127)</f>
        <v>0</v>
      </c>
      <c r="K23" s="9">
        <f>SUM(Fietsen!J121:J127)</f>
        <v>0</v>
      </c>
      <c r="L23" s="31">
        <f>AVERAGE($J$7:J23)</f>
        <v>0</v>
      </c>
      <c r="M23" s="32">
        <f>AVERAGE($K$7:K23)</f>
        <v>0</v>
      </c>
      <c r="O23" s="8">
        <f>SUM(Lopen!H121:H127)</f>
        <v>0</v>
      </c>
      <c r="P23" s="9">
        <f>SUM(Lopen!I121:I127)</f>
        <v>0</v>
      </c>
      <c r="Q23" s="31">
        <f>AVERAGE($O$7:O23)</f>
        <v>0</v>
      </c>
      <c r="R23" s="32">
        <f>AVERAGE($P$7:P23)</f>
        <v>0</v>
      </c>
      <c r="T23" s="9">
        <f t="shared" si="0"/>
        <v>0</v>
      </c>
      <c r="U23" s="33">
        <f>AVERAGE($T$7:T23)</f>
        <v>0</v>
      </c>
    </row>
    <row r="24" spans="1:21">
      <c r="A24" s="11" t="s">
        <v>95</v>
      </c>
      <c r="B24" s="30" t="e">
        <f>AVERAGE(Algemeen!E128:E134)</f>
        <v>#DIV/0!</v>
      </c>
      <c r="C24" s="7" t="e">
        <f>AVERAGE(Algemeen!F128:F134)</f>
        <v>#DIV/0!</v>
      </c>
      <c r="E24" s="8">
        <f>SUM(Zwemmen!H128:H134)</f>
        <v>0</v>
      </c>
      <c r="F24" s="9">
        <f>SUM(Zwemmen!I128:I134)</f>
        <v>0</v>
      </c>
      <c r="G24" s="31">
        <f>AVERAGE($E$7:E24)</f>
        <v>0</v>
      </c>
      <c r="H24" s="32">
        <f>AVERAGE($F$7:F24)</f>
        <v>0</v>
      </c>
      <c r="J24" s="8">
        <f>SUM(Fietsen!I128:I134)</f>
        <v>0</v>
      </c>
      <c r="K24" s="9">
        <f>SUM(Fietsen!J128:J134)</f>
        <v>0</v>
      </c>
      <c r="L24" s="31">
        <f>AVERAGE($J$7:J24)</f>
        <v>0</v>
      </c>
      <c r="M24" s="32">
        <f>AVERAGE($K$7:K24)</f>
        <v>0</v>
      </c>
      <c r="O24" s="8">
        <f>SUM(Lopen!H128:H134)</f>
        <v>0</v>
      </c>
      <c r="P24" s="9">
        <f>SUM(Lopen!I128:I134)</f>
        <v>0</v>
      </c>
      <c r="Q24" s="31">
        <f>AVERAGE($O$7:O24)</f>
        <v>0</v>
      </c>
      <c r="R24" s="32">
        <f>AVERAGE($P$7:P24)</f>
        <v>0</v>
      </c>
      <c r="T24" s="9">
        <f t="shared" si="0"/>
        <v>0</v>
      </c>
      <c r="U24" s="33">
        <f>AVERAGE($T$7:T24)</f>
        <v>0</v>
      </c>
    </row>
    <row r="25" spans="1:21">
      <c r="A25" s="11" t="s">
        <v>96</v>
      </c>
      <c r="B25" s="30" t="e">
        <f>AVERAGE(Algemeen!E135:E141)</f>
        <v>#DIV/0!</v>
      </c>
      <c r="C25" s="7" t="e">
        <f>AVERAGE(Algemeen!F135:F141)</f>
        <v>#DIV/0!</v>
      </c>
      <c r="E25" s="8">
        <f>SUM(Zwemmen!H135:H141)</f>
        <v>0</v>
      </c>
      <c r="F25" s="9">
        <f>SUM(Zwemmen!I135:I141)</f>
        <v>0</v>
      </c>
      <c r="G25" s="31">
        <f>AVERAGE($E$7:E25)</f>
        <v>0</v>
      </c>
      <c r="H25" s="32">
        <f>AVERAGE($F$7:F25)</f>
        <v>0</v>
      </c>
      <c r="J25" s="8">
        <f>SUM(Fietsen!I135:I141)</f>
        <v>0</v>
      </c>
      <c r="K25" s="9">
        <f>SUM(Fietsen!J135:J141)</f>
        <v>0</v>
      </c>
      <c r="L25" s="31">
        <f>AVERAGE($J$7:J25)</f>
        <v>0</v>
      </c>
      <c r="M25" s="32">
        <f>AVERAGE($K$7:K25)</f>
        <v>0</v>
      </c>
      <c r="O25" s="8">
        <f>SUM(Lopen!H135:H141)</f>
        <v>0</v>
      </c>
      <c r="P25" s="9">
        <f>SUM(Lopen!I135:I141)</f>
        <v>0</v>
      </c>
      <c r="Q25" s="31">
        <f>AVERAGE($O$7:O25)</f>
        <v>0</v>
      </c>
      <c r="R25" s="32">
        <f>AVERAGE($P$7:P25)</f>
        <v>0</v>
      </c>
      <c r="T25" s="9">
        <f t="shared" si="0"/>
        <v>0</v>
      </c>
      <c r="U25" s="33">
        <f>AVERAGE($T$7:T25)</f>
        <v>0</v>
      </c>
    </row>
    <row r="26" spans="1:21">
      <c r="A26" s="11" t="s">
        <v>97</v>
      </c>
      <c r="B26" s="30" t="e">
        <f>AVERAGE(Algemeen!E142:E148)</f>
        <v>#DIV/0!</v>
      </c>
      <c r="C26" s="7" t="e">
        <f>AVERAGE(Algemeen!F142:F148)</f>
        <v>#DIV/0!</v>
      </c>
      <c r="E26" s="8">
        <f>SUM(Zwemmen!H142:H148)</f>
        <v>0</v>
      </c>
      <c r="F26" s="9">
        <f>SUM(Zwemmen!I142:I148)</f>
        <v>0</v>
      </c>
      <c r="G26" s="31">
        <f>AVERAGE($E$7:E26)</f>
        <v>0</v>
      </c>
      <c r="H26" s="32">
        <f>AVERAGE($F$7:F26)</f>
        <v>0</v>
      </c>
      <c r="J26" s="8">
        <f>SUM(Fietsen!I142:I148)</f>
        <v>0</v>
      </c>
      <c r="K26" s="9">
        <f>SUM(Fietsen!J142:J148)</f>
        <v>0</v>
      </c>
      <c r="L26" s="31">
        <f>AVERAGE($J$7:J26)</f>
        <v>0</v>
      </c>
      <c r="M26" s="32">
        <f>AVERAGE($K$7:K26)</f>
        <v>0</v>
      </c>
      <c r="O26" s="8">
        <f>SUM(Lopen!H142:H148)</f>
        <v>0</v>
      </c>
      <c r="P26" s="9">
        <f>SUM(Lopen!I142:I148)</f>
        <v>0</v>
      </c>
      <c r="Q26" s="31">
        <f>AVERAGE($O$7:O26)</f>
        <v>0</v>
      </c>
      <c r="R26" s="32">
        <f>AVERAGE($P$7:P26)</f>
        <v>0</v>
      </c>
      <c r="T26" s="9">
        <f t="shared" si="0"/>
        <v>0</v>
      </c>
      <c r="U26" s="33">
        <f>AVERAGE($T$7:T26)</f>
        <v>0</v>
      </c>
    </row>
    <row r="27" spans="1:21">
      <c r="A27" s="11" t="s">
        <v>98</v>
      </c>
      <c r="B27" s="30" t="e">
        <f>AVERAGE(Algemeen!E149:E155)</f>
        <v>#DIV/0!</v>
      </c>
      <c r="C27" s="7" t="e">
        <f>AVERAGE(Algemeen!F149:F155)</f>
        <v>#DIV/0!</v>
      </c>
      <c r="E27" s="8">
        <f>SUM(Zwemmen!H149:H155)</f>
        <v>0</v>
      </c>
      <c r="F27" s="9">
        <f>SUM(Zwemmen!I149:I155)</f>
        <v>0</v>
      </c>
      <c r="G27" s="31">
        <f>AVERAGE($E$7:E27)</f>
        <v>0</v>
      </c>
      <c r="H27" s="32">
        <f>AVERAGE($F$7:F27)</f>
        <v>0</v>
      </c>
      <c r="J27" s="8">
        <f>SUM(Fietsen!I149:I155)</f>
        <v>0</v>
      </c>
      <c r="K27" s="9">
        <f>SUM(Fietsen!J149:J155)</f>
        <v>0</v>
      </c>
      <c r="L27" s="31">
        <f>AVERAGE($J$7:J27)</f>
        <v>0</v>
      </c>
      <c r="M27" s="32">
        <f>AVERAGE($K$7:K27)</f>
        <v>0</v>
      </c>
      <c r="O27" s="8">
        <f>SUM(Lopen!H149:H155)</f>
        <v>0</v>
      </c>
      <c r="P27" s="9">
        <f>SUM(Lopen!I149:I155)</f>
        <v>0</v>
      </c>
      <c r="Q27" s="31">
        <f>AVERAGE($O$7:O27)</f>
        <v>0</v>
      </c>
      <c r="R27" s="32">
        <f>AVERAGE($P$7:P27)</f>
        <v>0</v>
      </c>
      <c r="T27" s="9">
        <f t="shared" si="0"/>
        <v>0</v>
      </c>
      <c r="U27" s="33">
        <f>AVERAGE($T$7:T27)</f>
        <v>0</v>
      </c>
    </row>
    <row r="28" spans="1:21">
      <c r="A28" s="11" t="s">
        <v>99</v>
      </c>
      <c r="B28" s="30" t="e">
        <f>AVERAGE(Algemeen!E156:E162)</f>
        <v>#DIV/0!</v>
      </c>
      <c r="C28" s="7" t="e">
        <f>AVERAGE(Algemeen!F156:F162)</f>
        <v>#DIV/0!</v>
      </c>
      <c r="E28" s="8">
        <f>SUM(Zwemmen!H156:H162)</f>
        <v>0</v>
      </c>
      <c r="F28" s="9">
        <f>SUM(Zwemmen!I156:I162)</f>
        <v>0</v>
      </c>
      <c r="G28" s="31">
        <f>AVERAGE($E$7:E28)</f>
        <v>0</v>
      </c>
      <c r="H28" s="32">
        <f>AVERAGE($F$7:F28)</f>
        <v>0</v>
      </c>
      <c r="J28" s="8">
        <f>SUM(Fietsen!I156:I162)</f>
        <v>0</v>
      </c>
      <c r="K28" s="9">
        <f>SUM(Fietsen!J156:J162)</f>
        <v>0</v>
      </c>
      <c r="L28" s="31">
        <f>AVERAGE($J$7:J28)</f>
        <v>0</v>
      </c>
      <c r="M28" s="32">
        <f>AVERAGE($K$7:K28)</f>
        <v>0</v>
      </c>
      <c r="O28" s="8">
        <f>SUM(Lopen!H156:H162)</f>
        <v>0</v>
      </c>
      <c r="P28" s="9">
        <f>SUM(Lopen!I156:I162)</f>
        <v>0</v>
      </c>
      <c r="Q28" s="31">
        <f>AVERAGE($O$7:O28)</f>
        <v>0</v>
      </c>
      <c r="R28" s="32">
        <f>AVERAGE($P$7:P28)</f>
        <v>0</v>
      </c>
      <c r="T28" s="9">
        <f t="shared" si="0"/>
        <v>0</v>
      </c>
      <c r="U28" s="33">
        <f>AVERAGE($T$7:T28)</f>
        <v>0</v>
      </c>
    </row>
    <row r="29" spans="1:21">
      <c r="A29" s="11" t="s">
        <v>43</v>
      </c>
      <c r="B29" s="30" t="e">
        <f>AVERAGE(Algemeen!E163:E169)</f>
        <v>#DIV/0!</v>
      </c>
      <c r="C29" s="7" t="e">
        <f>AVERAGE(Algemeen!F163:F169)</f>
        <v>#DIV/0!</v>
      </c>
      <c r="E29" s="8">
        <f>SUM(Zwemmen!H163:H169)</f>
        <v>0</v>
      </c>
      <c r="F29" s="9">
        <f>SUM(Zwemmen!I163:I169)</f>
        <v>0</v>
      </c>
      <c r="G29" s="31">
        <f>AVERAGE($E$7:E29)</f>
        <v>0</v>
      </c>
      <c r="H29" s="32">
        <f>AVERAGE($F$7:F29)</f>
        <v>0</v>
      </c>
      <c r="J29" s="8">
        <f>SUM(Fietsen!I163:I169)</f>
        <v>0</v>
      </c>
      <c r="K29" s="9">
        <f>SUM(Fietsen!J163:J169)</f>
        <v>0</v>
      </c>
      <c r="L29" s="31">
        <f>AVERAGE($J$7:J29)</f>
        <v>0</v>
      </c>
      <c r="M29" s="32">
        <f>AVERAGE($K$7:K29)</f>
        <v>0</v>
      </c>
      <c r="O29" s="8">
        <f>SUM(Lopen!H163:H169)</f>
        <v>0</v>
      </c>
      <c r="P29" s="9">
        <f>SUM(Lopen!I163:I169)</f>
        <v>0</v>
      </c>
      <c r="Q29" s="31">
        <f>AVERAGE($O$7:O29)</f>
        <v>0</v>
      </c>
      <c r="R29" s="32">
        <f>AVERAGE($P$7:P29)</f>
        <v>0</v>
      </c>
      <c r="T29" s="9">
        <f t="shared" si="0"/>
        <v>0</v>
      </c>
      <c r="U29" s="33">
        <f>AVERAGE($T$7:T29)</f>
        <v>0</v>
      </c>
    </row>
    <row r="30" spans="1:21">
      <c r="A30" s="11" t="s">
        <v>44</v>
      </c>
      <c r="B30" s="30" t="e">
        <f>AVERAGE(Algemeen!E170:E176)</f>
        <v>#DIV/0!</v>
      </c>
      <c r="C30" s="7" t="e">
        <f>AVERAGE(Algemeen!F170:F176)</f>
        <v>#DIV/0!</v>
      </c>
      <c r="E30" s="8">
        <f>SUM(Zwemmen!H170:H176)</f>
        <v>0</v>
      </c>
      <c r="F30" s="9">
        <f>SUM(Zwemmen!I170:I176)</f>
        <v>0</v>
      </c>
      <c r="G30" s="31">
        <f>AVERAGE($E$7:E30)</f>
        <v>0</v>
      </c>
      <c r="H30" s="32">
        <f>AVERAGE($F$7:F30)</f>
        <v>0</v>
      </c>
      <c r="J30" s="8">
        <f>SUM(Fietsen!I170:I176)</f>
        <v>0</v>
      </c>
      <c r="K30" s="9">
        <f>SUM(Fietsen!J170:J176)</f>
        <v>0</v>
      </c>
      <c r="L30" s="31">
        <f>AVERAGE($J$7:J30)</f>
        <v>0</v>
      </c>
      <c r="M30" s="32">
        <f>AVERAGE($K$7:K30)</f>
        <v>0</v>
      </c>
      <c r="O30" s="8">
        <f>SUM(Lopen!H170:H176)</f>
        <v>0</v>
      </c>
      <c r="P30" s="9">
        <f>SUM(Lopen!I170:I176)</f>
        <v>0</v>
      </c>
      <c r="Q30" s="31">
        <f>AVERAGE($O$7:O30)</f>
        <v>0</v>
      </c>
      <c r="R30" s="32">
        <f>AVERAGE($P$7:P30)</f>
        <v>0</v>
      </c>
      <c r="T30" s="9">
        <f t="shared" si="0"/>
        <v>0</v>
      </c>
      <c r="U30" s="33">
        <f>AVERAGE($T$7:T30)</f>
        <v>0</v>
      </c>
    </row>
    <row r="31" spans="1:21">
      <c r="A31" s="11" t="s">
        <v>45</v>
      </c>
      <c r="B31" s="30" t="e">
        <f>AVERAGE(Algemeen!E177:E183)</f>
        <v>#DIV/0!</v>
      </c>
      <c r="C31" s="7" t="e">
        <f>AVERAGE(Algemeen!F177:F183)</f>
        <v>#DIV/0!</v>
      </c>
      <c r="E31" s="8">
        <f>SUM(Zwemmen!H177:H183)</f>
        <v>0</v>
      </c>
      <c r="F31" s="9">
        <f>SUM(Zwemmen!I177:I183)</f>
        <v>0</v>
      </c>
      <c r="G31" s="31">
        <f>AVERAGE($E$7:E31)</f>
        <v>0</v>
      </c>
      <c r="H31" s="32">
        <f>AVERAGE($F$7:F31)</f>
        <v>0</v>
      </c>
      <c r="J31" s="8">
        <f>SUM(Fietsen!I177:I183)</f>
        <v>0</v>
      </c>
      <c r="K31" s="9">
        <f>SUM(Fietsen!J177:J183)</f>
        <v>0</v>
      </c>
      <c r="L31" s="31">
        <f>AVERAGE($J$7:J31)</f>
        <v>0</v>
      </c>
      <c r="M31" s="32">
        <f>AVERAGE($K$7:K31)</f>
        <v>0</v>
      </c>
      <c r="O31" s="8">
        <f>SUM(Lopen!H177:H183)</f>
        <v>0</v>
      </c>
      <c r="P31" s="9">
        <f>SUM(Lopen!I177:I183)</f>
        <v>0</v>
      </c>
      <c r="Q31" s="31">
        <f>AVERAGE($O$7:O31)</f>
        <v>0</v>
      </c>
      <c r="R31" s="32">
        <f>AVERAGE($P$7:P31)</f>
        <v>0</v>
      </c>
      <c r="T31" s="9">
        <f t="shared" si="0"/>
        <v>0</v>
      </c>
      <c r="U31" s="33">
        <f>AVERAGE($T$7:T31)</f>
        <v>0</v>
      </c>
    </row>
    <row r="32" spans="1:21">
      <c r="A32" s="11" t="s">
        <v>46</v>
      </c>
      <c r="B32" s="30" t="e">
        <f>AVERAGE(Algemeen!E184:E190)</f>
        <v>#DIV/0!</v>
      </c>
      <c r="C32" s="7" t="e">
        <f>AVERAGE(Algemeen!F184:F190)</f>
        <v>#DIV/0!</v>
      </c>
      <c r="E32" s="8">
        <f>SUM(Zwemmen!H184:H190)</f>
        <v>0</v>
      </c>
      <c r="F32" s="9">
        <f>SUM(Zwemmen!I184:I190)</f>
        <v>0</v>
      </c>
      <c r="G32" s="31">
        <f>AVERAGE($E$7:E32)</f>
        <v>0</v>
      </c>
      <c r="H32" s="32">
        <f>AVERAGE($F$7:F32)</f>
        <v>0</v>
      </c>
      <c r="J32" s="8">
        <f>SUM(Fietsen!I184:I190)</f>
        <v>0</v>
      </c>
      <c r="K32" s="9">
        <f>SUM(Fietsen!J184:J190)</f>
        <v>0</v>
      </c>
      <c r="L32" s="31">
        <f>AVERAGE($J$7:J32)</f>
        <v>0</v>
      </c>
      <c r="M32" s="32">
        <f>AVERAGE($K$7:K32)</f>
        <v>0</v>
      </c>
      <c r="O32" s="8">
        <f>SUM(Lopen!H84:H190)</f>
        <v>0</v>
      </c>
      <c r="P32" s="9">
        <f>SUM(Lopen!I84:I190)</f>
        <v>0</v>
      </c>
      <c r="Q32" s="31">
        <f>AVERAGE($O$7:O32)</f>
        <v>0</v>
      </c>
      <c r="R32" s="32">
        <f>AVERAGE($P$7:P32)</f>
        <v>0</v>
      </c>
      <c r="T32" s="9">
        <f t="shared" si="0"/>
        <v>0</v>
      </c>
      <c r="U32" s="33">
        <f>AVERAGE($T$7:T32)</f>
        <v>0</v>
      </c>
    </row>
    <row r="33" spans="1:21">
      <c r="A33" s="11" t="s">
        <v>47</v>
      </c>
      <c r="B33" s="30" t="e">
        <f>AVERAGE(Algemeen!E191:E197)</f>
        <v>#DIV/0!</v>
      </c>
      <c r="C33" s="7" t="e">
        <f>AVERAGE(Algemeen!F191:F197)</f>
        <v>#DIV/0!</v>
      </c>
      <c r="E33" s="8">
        <f>SUM(Zwemmen!H191:H197)</f>
        <v>0</v>
      </c>
      <c r="F33" s="9">
        <f>SUM(Zwemmen!I191:I197)</f>
        <v>0</v>
      </c>
      <c r="G33" s="31">
        <f>AVERAGE($E$7:E33)</f>
        <v>0</v>
      </c>
      <c r="H33" s="32">
        <f>AVERAGE($F$7:F33)</f>
        <v>0</v>
      </c>
      <c r="J33" s="8">
        <f>SUM(Fietsen!I191:I197)</f>
        <v>0</v>
      </c>
      <c r="K33" s="9">
        <f>SUM(Fietsen!J191:J197)</f>
        <v>0</v>
      </c>
      <c r="L33" s="31">
        <f>AVERAGE($J$7:J33)</f>
        <v>0</v>
      </c>
      <c r="M33" s="32">
        <f>AVERAGE($K$7:K33)</f>
        <v>0</v>
      </c>
      <c r="O33" s="8">
        <f>SUM(Lopen!H191:H197)</f>
        <v>0</v>
      </c>
      <c r="P33" s="9">
        <f>SUM(Lopen!I191:I197)</f>
        <v>0</v>
      </c>
      <c r="Q33" s="31">
        <f>AVERAGE($O$7:O33)</f>
        <v>0</v>
      </c>
      <c r="R33" s="32">
        <f>AVERAGE($P$7:P33)</f>
        <v>0</v>
      </c>
      <c r="T33" s="9">
        <f t="shared" si="0"/>
        <v>0</v>
      </c>
      <c r="U33" s="33">
        <f>AVERAGE($T$7:T33)</f>
        <v>0</v>
      </c>
    </row>
    <row r="34" spans="1:21">
      <c r="A34" s="11" t="s">
        <v>48</v>
      </c>
      <c r="B34" s="30" t="e">
        <f>AVERAGE(Algemeen!E198:E204)</f>
        <v>#DIV/0!</v>
      </c>
      <c r="C34" s="7" t="e">
        <f>AVERAGE(Algemeen!F198:F204)</f>
        <v>#DIV/0!</v>
      </c>
      <c r="E34" s="8">
        <f>SUM(Zwemmen!H198:H204)</f>
        <v>0</v>
      </c>
      <c r="F34" s="9">
        <f>SUM(Zwemmen!I198:I204)</f>
        <v>0</v>
      </c>
      <c r="G34" s="31">
        <f>AVERAGE($E$7:E34)</f>
        <v>0</v>
      </c>
      <c r="H34" s="32">
        <f>AVERAGE($F$7:F34)</f>
        <v>0</v>
      </c>
      <c r="J34" s="8">
        <f>SUM(Fietsen!I198:I204)</f>
        <v>0</v>
      </c>
      <c r="K34" s="9">
        <f>SUM(Fietsen!J198:J204)</f>
        <v>0</v>
      </c>
      <c r="L34" s="31">
        <f>AVERAGE($J$7:J34)</f>
        <v>0</v>
      </c>
      <c r="M34" s="32">
        <f>AVERAGE($K$7:K34)</f>
        <v>0</v>
      </c>
      <c r="O34" s="8">
        <f>SUM(Lopen!H198:H204)</f>
        <v>0</v>
      </c>
      <c r="P34" s="9">
        <f>SUM(Lopen!I198:I204)</f>
        <v>0</v>
      </c>
      <c r="Q34" s="31">
        <f>AVERAGE($O$7:O34)</f>
        <v>0</v>
      </c>
      <c r="R34" s="32">
        <f>AVERAGE($P$7:P34)</f>
        <v>0</v>
      </c>
      <c r="T34" s="9">
        <f t="shared" si="0"/>
        <v>0</v>
      </c>
      <c r="U34" s="33">
        <f>AVERAGE($T$7:T34)</f>
        <v>0</v>
      </c>
    </row>
    <row r="35" spans="1:21">
      <c r="A35" s="11" t="s">
        <v>49</v>
      </c>
      <c r="B35" s="30" t="e">
        <f>AVERAGE(Algemeen!E205:E211)</f>
        <v>#DIV/0!</v>
      </c>
      <c r="C35" s="7" t="e">
        <f>AVERAGE(Algemeen!F205:F211)</f>
        <v>#DIV/0!</v>
      </c>
      <c r="E35" s="8">
        <f>SUM(Zwemmen!H205:H211)</f>
        <v>0</v>
      </c>
      <c r="F35" s="9">
        <f>SUM(Zwemmen!I205:I211)</f>
        <v>0</v>
      </c>
      <c r="G35" s="31">
        <f>AVERAGE($E$7:E35)</f>
        <v>0</v>
      </c>
      <c r="H35" s="32">
        <f>AVERAGE($F$7:F35)</f>
        <v>0</v>
      </c>
      <c r="J35" s="8">
        <f>SUM(Fietsen!I205:I211)</f>
        <v>0</v>
      </c>
      <c r="K35" s="9">
        <f>SUM(Fietsen!J205:J211)</f>
        <v>0</v>
      </c>
      <c r="L35" s="31">
        <f>AVERAGE($J$7:J35)</f>
        <v>0</v>
      </c>
      <c r="M35" s="32">
        <f>AVERAGE($K$7:K35)</f>
        <v>0</v>
      </c>
      <c r="O35" s="8">
        <f>SUM(Lopen!H205:H211)</f>
        <v>0</v>
      </c>
      <c r="P35" s="9">
        <f>SUM(Lopen!I205:I211)</f>
        <v>0</v>
      </c>
      <c r="Q35" s="31">
        <f>AVERAGE($O$7:O35)</f>
        <v>0</v>
      </c>
      <c r="R35" s="32">
        <f>AVERAGE($P$7:P35)</f>
        <v>0</v>
      </c>
      <c r="T35" s="9">
        <f t="shared" si="0"/>
        <v>0</v>
      </c>
      <c r="U35" s="33">
        <f>AVERAGE($T$7:T35)</f>
        <v>0</v>
      </c>
    </row>
    <row r="36" spans="1:21">
      <c r="A36" s="11" t="s">
        <v>50</v>
      </c>
      <c r="B36" s="30" t="e">
        <f>AVERAGE(Algemeen!E212:E218)</f>
        <v>#DIV/0!</v>
      </c>
      <c r="C36" s="7" t="e">
        <f>AVERAGE(Algemeen!F212:F218)</f>
        <v>#DIV/0!</v>
      </c>
      <c r="E36" s="8">
        <f>SUM(Zwemmen!H212:H218)</f>
        <v>0</v>
      </c>
      <c r="F36" s="9">
        <f>SUM(Zwemmen!I212:I218)</f>
        <v>0</v>
      </c>
      <c r="G36" s="31">
        <f>AVERAGE($E$7:E36)</f>
        <v>0</v>
      </c>
      <c r="H36" s="32">
        <f>AVERAGE($F$7:F36)</f>
        <v>0</v>
      </c>
      <c r="J36" s="8">
        <f>SUM(Fietsen!I212:I218)</f>
        <v>0</v>
      </c>
      <c r="K36" s="9">
        <f>SUM(Fietsen!J212:J218)</f>
        <v>0</v>
      </c>
      <c r="L36" s="31">
        <f>AVERAGE($J$7:J36)</f>
        <v>0</v>
      </c>
      <c r="M36" s="32">
        <f>AVERAGE($K$7:K36)</f>
        <v>0</v>
      </c>
      <c r="O36" s="8">
        <f>SUM(Lopen!H212:H218)</f>
        <v>0</v>
      </c>
      <c r="P36" s="9">
        <f>SUM(Lopen!I212:I218)</f>
        <v>0</v>
      </c>
      <c r="Q36" s="31">
        <f>AVERAGE($O$7:O36)</f>
        <v>0</v>
      </c>
      <c r="R36" s="32">
        <f>AVERAGE($P$7:P36)</f>
        <v>0</v>
      </c>
      <c r="T36" s="9">
        <f t="shared" si="0"/>
        <v>0</v>
      </c>
      <c r="U36" s="33">
        <f>AVERAGE($T$7:T36)</f>
        <v>0</v>
      </c>
    </row>
    <row r="37" spans="1:21">
      <c r="A37" s="11" t="s">
        <v>51</v>
      </c>
      <c r="B37" s="30" t="e">
        <f>AVERAGE(Algemeen!E219:E225)</f>
        <v>#DIV/0!</v>
      </c>
      <c r="C37" s="7" t="e">
        <f>AVERAGE(Algemeen!F219:F225)</f>
        <v>#DIV/0!</v>
      </c>
      <c r="E37" s="8">
        <f>SUM(Zwemmen!H219:H225)</f>
        <v>0</v>
      </c>
      <c r="F37" s="9">
        <f>SUM(Zwemmen!I219:I225)</f>
        <v>0</v>
      </c>
      <c r="G37" s="31">
        <f>AVERAGE($E$7:E37)</f>
        <v>0</v>
      </c>
      <c r="H37" s="32">
        <f>AVERAGE($F$7:F37)</f>
        <v>0</v>
      </c>
      <c r="J37" s="8">
        <f>SUM(Fietsen!I219:I225)</f>
        <v>0</v>
      </c>
      <c r="K37" s="9">
        <f>SUM(Fietsen!J219:J225)</f>
        <v>0</v>
      </c>
      <c r="L37" s="31">
        <f>AVERAGE($J$7:J37)</f>
        <v>0</v>
      </c>
      <c r="M37" s="32">
        <f>AVERAGE($K$7:K37)</f>
        <v>0</v>
      </c>
      <c r="O37" s="8">
        <f>SUM(Lopen!H219:H225)</f>
        <v>0</v>
      </c>
      <c r="P37" s="9">
        <f>SUM(Lopen!I219:I225)</f>
        <v>0</v>
      </c>
      <c r="Q37" s="31">
        <f>AVERAGE($O$7:O37)</f>
        <v>0</v>
      </c>
      <c r="R37" s="32">
        <f>AVERAGE($P$7:P37)</f>
        <v>0</v>
      </c>
      <c r="T37" s="9">
        <f t="shared" si="0"/>
        <v>0</v>
      </c>
      <c r="U37" s="33">
        <f>AVERAGE($T$7:T37)</f>
        <v>0</v>
      </c>
    </row>
    <row r="38" spans="1:21">
      <c r="A38" s="11" t="s">
        <v>52</v>
      </c>
      <c r="B38" s="30" t="e">
        <f>AVERAGE(Algemeen!E226:E232)</f>
        <v>#DIV/0!</v>
      </c>
      <c r="C38" s="7" t="e">
        <f>AVERAGE(Algemeen!F226:F232)</f>
        <v>#DIV/0!</v>
      </c>
      <c r="E38" s="8">
        <f>SUM(Zwemmen!H226:H232)</f>
        <v>0</v>
      </c>
      <c r="F38" s="9">
        <f>SUM(Zwemmen!I226:I232)</f>
        <v>0</v>
      </c>
      <c r="G38" s="31">
        <f>AVERAGE($E$7:E38)</f>
        <v>0</v>
      </c>
      <c r="H38" s="32">
        <f>AVERAGE($F$7:F38)</f>
        <v>0</v>
      </c>
      <c r="J38" s="8">
        <f>SUM(Fietsen!I226:I232)</f>
        <v>0</v>
      </c>
      <c r="K38" s="9">
        <f>SUM(Fietsen!J226:J232)</f>
        <v>0</v>
      </c>
      <c r="L38" s="31">
        <f>AVERAGE($J$7:J38)</f>
        <v>0</v>
      </c>
      <c r="M38" s="32">
        <f>AVERAGE($K$7:K38)</f>
        <v>0</v>
      </c>
      <c r="O38" s="8">
        <f>SUM(Lopen!H226:H232)</f>
        <v>0</v>
      </c>
      <c r="P38" s="9">
        <f>SUM(Lopen!I226:I232)</f>
        <v>0</v>
      </c>
      <c r="Q38" s="31">
        <f>AVERAGE($O$7:O38)</f>
        <v>0</v>
      </c>
      <c r="R38" s="32">
        <f>AVERAGE($P$7:P38)</f>
        <v>0</v>
      </c>
      <c r="T38" s="9">
        <f t="shared" si="0"/>
        <v>0</v>
      </c>
      <c r="U38" s="33">
        <f>AVERAGE($T$7:T38)</f>
        <v>0</v>
      </c>
    </row>
    <row r="39" spans="1:21">
      <c r="A39" s="11" t="s">
        <v>53</v>
      </c>
      <c r="B39" s="30" t="e">
        <f>AVERAGE(Algemeen!E233:E239)</f>
        <v>#DIV/0!</v>
      </c>
      <c r="C39" s="7" t="e">
        <f>AVERAGE(Algemeen!F233:F239)</f>
        <v>#DIV/0!</v>
      </c>
      <c r="E39" s="8">
        <f>SUM(Zwemmen!H233:H239)</f>
        <v>0</v>
      </c>
      <c r="F39" s="9">
        <f>SUM(Zwemmen!I233:I239)</f>
        <v>0</v>
      </c>
      <c r="G39" s="31">
        <f>AVERAGE($E$7:E39)</f>
        <v>0</v>
      </c>
      <c r="H39" s="32">
        <f>AVERAGE($F$7:F39)</f>
        <v>0</v>
      </c>
      <c r="J39" s="8">
        <f>SUM(Fietsen!I139:I233)</f>
        <v>0</v>
      </c>
      <c r="K39" s="9">
        <f>SUM(Fietsen!J139:J233)</f>
        <v>0</v>
      </c>
      <c r="L39" s="31">
        <f>AVERAGE($J$7:J39)</f>
        <v>0</v>
      </c>
      <c r="M39" s="32">
        <f>AVERAGE($K$7:K39)</f>
        <v>0</v>
      </c>
      <c r="O39" s="8">
        <f>SUM(Lopen!H233:H239)</f>
        <v>0</v>
      </c>
      <c r="P39" s="9">
        <f>SUM(Lopen!I233:I239)</f>
        <v>0</v>
      </c>
      <c r="Q39" s="31">
        <f>AVERAGE($O$7:O39)</f>
        <v>0</v>
      </c>
      <c r="R39" s="32">
        <f>AVERAGE($P$7:P39)</f>
        <v>0</v>
      </c>
      <c r="T39" s="9">
        <f t="shared" ref="T39:T71" si="1">F39+K39+P39</f>
        <v>0</v>
      </c>
      <c r="U39" s="33">
        <f>AVERAGE($T$7:T39)</f>
        <v>0</v>
      </c>
    </row>
    <row r="40" spans="1:21">
      <c r="A40" s="11" t="s">
        <v>54</v>
      </c>
      <c r="B40" s="30" t="e">
        <f>AVERAGE(Algemeen!E240:E246)</f>
        <v>#DIV/0!</v>
      </c>
      <c r="C40" s="7" t="e">
        <f>AVERAGE(Algemeen!F240:F246)</f>
        <v>#DIV/0!</v>
      </c>
      <c r="E40" s="8">
        <f>SUM(Zwemmen!H240:H246)</f>
        <v>0</v>
      </c>
      <c r="F40" s="9">
        <f>SUM(Zwemmen!I240:I246)</f>
        <v>0</v>
      </c>
      <c r="G40" s="31">
        <f>AVERAGE($E$7:E40)</f>
        <v>0</v>
      </c>
      <c r="H40" s="32">
        <f>AVERAGE($F$7:F40)</f>
        <v>0</v>
      </c>
      <c r="J40" s="8">
        <f>SUM(Fietsen!I240:I246)</f>
        <v>0</v>
      </c>
      <c r="K40" s="9">
        <f>SUM(Fietsen!J240:J246)</f>
        <v>0</v>
      </c>
      <c r="L40" s="31">
        <f>AVERAGE($J$7:J40)</f>
        <v>0</v>
      </c>
      <c r="M40" s="32">
        <f>AVERAGE($K$7:K40)</f>
        <v>0</v>
      </c>
      <c r="O40" s="8">
        <f>SUM(Lopen!H240:H246)</f>
        <v>0</v>
      </c>
      <c r="P40" s="9">
        <f>SUM(Lopen!I240:I246)</f>
        <v>0</v>
      </c>
      <c r="Q40" s="31">
        <f>AVERAGE($O$7:O40)</f>
        <v>0</v>
      </c>
      <c r="R40" s="32">
        <f>AVERAGE($P$7:P40)</f>
        <v>0</v>
      </c>
      <c r="T40" s="9">
        <f t="shared" si="1"/>
        <v>0</v>
      </c>
      <c r="U40" s="33">
        <f>AVERAGE($T$7:T40)</f>
        <v>0</v>
      </c>
    </row>
    <row r="41" spans="1:21">
      <c r="A41" s="11" t="s">
        <v>55</v>
      </c>
      <c r="B41" s="30" t="e">
        <f>AVERAGE(Algemeen!E247:E253)</f>
        <v>#DIV/0!</v>
      </c>
      <c r="C41" s="7" t="e">
        <f>AVERAGE(Algemeen!F247:F253)</f>
        <v>#DIV/0!</v>
      </c>
      <c r="E41" s="8">
        <f>SUM(Zwemmen!H247:H253)</f>
        <v>0</v>
      </c>
      <c r="F41" s="9">
        <f>SUM(Zwemmen!I247:I253)</f>
        <v>0</v>
      </c>
      <c r="G41" s="31">
        <f>AVERAGE($E$7:E41)</f>
        <v>0</v>
      </c>
      <c r="H41" s="32">
        <f>AVERAGE($F$7:F41)</f>
        <v>0</v>
      </c>
      <c r="J41" s="8">
        <f>SUM(Fietsen!I247:I253)</f>
        <v>0</v>
      </c>
      <c r="K41" s="9">
        <f>SUM(Fietsen!J247:J253)</f>
        <v>0</v>
      </c>
      <c r="L41" s="31">
        <f>AVERAGE($J$7:J41)</f>
        <v>0</v>
      </c>
      <c r="M41" s="32">
        <f>AVERAGE($K$7:K41)</f>
        <v>0</v>
      </c>
      <c r="O41" s="8">
        <f>SUM(Lopen!H247:H253)</f>
        <v>0</v>
      </c>
      <c r="P41" s="9">
        <f>SUM(Lopen!I247:I253)</f>
        <v>0</v>
      </c>
      <c r="Q41" s="31">
        <f>AVERAGE($O$7:O41)</f>
        <v>0</v>
      </c>
      <c r="R41" s="32">
        <f>AVERAGE($P$7:P41)</f>
        <v>0</v>
      </c>
      <c r="T41" s="9">
        <f t="shared" si="1"/>
        <v>0</v>
      </c>
      <c r="U41" s="33">
        <f>AVERAGE($T$7:T41)</f>
        <v>0</v>
      </c>
    </row>
    <row r="42" spans="1:21">
      <c r="A42" s="11" t="s">
        <v>56</v>
      </c>
      <c r="B42" s="30" t="e">
        <f>AVERAGE(Algemeen!E254:E260)</f>
        <v>#DIV/0!</v>
      </c>
      <c r="C42" s="7" t="e">
        <f>AVERAGE(Algemeen!F254:F260)</f>
        <v>#DIV/0!</v>
      </c>
      <c r="E42" s="8">
        <f>SUM(Zwemmen!H254:H260)</f>
        <v>0</v>
      </c>
      <c r="F42" s="9">
        <f>SUM(Zwemmen!I254:I260)</f>
        <v>0</v>
      </c>
      <c r="G42" s="31">
        <f>AVERAGE($E$7:E42)</f>
        <v>0</v>
      </c>
      <c r="H42" s="32">
        <f>AVERAGE($F$7:F42)</f>
        <v>0</v>
      </c>
      <c r="J42" s="8">
        <f>SUM(Fietsen!I254:I260)</f>
        <v>0</v>
      </c>
      <c r="K42" s="9">
        <f>SUM(Fietsen!J254:J260)</f>
        <v>0</v>
      </c>
      <c r="L42" s="31">
        <f>AVERAGE($J$7:J42)</f>
        <v>0</v>
      </c>
      <c r="M42" s="32">
        <f>AVERAGE($K$7:K42)</f>
        <v>0</v>
      </c>
      <c r="O42" s="8">
        <f>SUM(Lopen!H254:H260)</f>
        <v>0</v>
      </c>
      <c r="P42" s="9">
        <f>SUM(Lopen!I254:I260)</f>
        <v>0</v>
      </c>
      <c r="Q42" s="31">
        <f>AVERAGE($O$7:O42)</f>
        <v>0</v>
      </c>
      <c r="R42" s="32">
        <f>AVERAGE($P$7:P42)</f>
        <v>0</v>
      </c>
      <c r="T42" s="9">
        <f t="shared" si="1"/>
        <v>0</v>
      </c>
      <c r="U42" s="33">
        <f>AVERAGE($T$7:T42)</f>
        <v>0</v>
      </c>
    </row>
    <row r="43" spans="1:21">
      <c r="A43" s="11" t="s">
        <v>57</v>
      </c>
      <c r="B43" s="30" t="e">
        <f>AVERAGE(Algemeen!E261:E267)</f>
        <v>#DIV/0!</v>
      </c>
      <c r="C43" s="7" t="e">
        <f>AVERAGE(Algemeen!F261:F267)</f>
        <v>#DIV/0!</v>
      </c>
      <c r="E43" s="8">
        <f>SUM(Zwemmen!H261:H267)</f>
        <v>0</v>
      </c>
      <c r="F43" s="9">
        <f>SUM(Zwemmen!I261:I267)</f>
        <v>0</v>
      </c>
      <c r="G43" s="31">
        <f>AVERAGE($E$7:E43)</f>
        <v>0</v>
      </c>
      <c r="H43" s="32">
        <f>AVERAGE($F$7:F43)</f>
        <v>0</v>
      </c>
      <c r="J43" s="8">
        <f>SUM(Fietsen!I261:I267)</f>
        <v>0</v>
      </c>
      <c r="K43" s="9">
        <f>SUM(Fietsen!J261:J267)</f>
        <v>0</v>
      </c>
      <c r="L43" s="31">
        <f>AVERAGE($J$7:J43)</f>
        <v>0</v>
      </c>
      <c r="M43" s="32">
        <f>AVERAGE($K$7:K43)</f>
        <v>0</v>
      </c>
      <c r="O43" s="8">
        <f>SUM(Lopen!H261:H267)</f>
        <v>0</v>
      </c>
      <c r="P43" s="9">
        <f>SUM(Lopen!I261:I267)</f>
        <v>0</v>
      </c>
      <c r="Q43" s="31">
        <f>AVERAGE($O$7:O43)</f>
        <v>0</v>
      </c>
      <c r="R43" s="32">
        <f>AVERAGE($P$7:P43)</f>
        <v>0</v>
      </c>
      <c r="T43" s="9">
        <f t="shared" si="1"/>
        <v>0</v>
      </c>
      <c r="U43" s="33">
        <f>AVERAGE($T$7:T43)</f>
        <v>0</v>
      </c>
    </row>
    <row r="44" spans="1:21">
      <c r="A44" s="11" t="s">
        <v>58</v>
      </c>
      <c r="B44" s="30" t="e">
        <f>AVERAGE(Algemeen!E268:E274)</f>
        <v>#DIV/0!</v>
      </c>
      <c r="C44" s="7" t="e">
        <f>AVERAGE(Algemeen!F268:F274)</f>
        <v>#DIV/0!</v>
      </c>
      <c r="E44" s="8">
        <f>SUM(Zwemmen!H268:H274)</f>
        <v>0</v>
      </c>
      <c r="F44" s="9">
        <f>SUM(Zwemmen!I268:I274)</f>
        <v>0</v>
      </c>
      <c r="G44" s="31">
        <f>AVERAGE($E$7:E44)</f>
        <v>0</v>
      </c>
      <c r="H44" s="32">
        <f>AVERAGE($F$7:F44)</f>
        <v>0</v>
      </c>
      <c r="J44" s="8">
        <f>SUM(Fietsen!I268:I274)</f>
        <v>0</v>
      </c>
      <c r="K44" s="9">
        <f>SUM(Fietsen!J268:J274)</f>
        <v>0</v>
      </c>
      <c r="L44" s="31">
        <f>AVERAGE($J$7:J44)</f>
        <v>0</v>
      </c>
      <c r="M44" s="32">
        <f>AVERAGE($K$7:K44)</f>
        <v>0</v>
      </c>
      <c r="O44" s="8">
        <f>SUM(Lopen!H268:H274)</f>
        <v>0</v>
      </c>
      <c r="P44" s="9">
        <f>SUM(Lopen!I268:I274)</f>
        <v>0</v>
      </c>
      <c r="Q44" s="31">
        <f>AVERAGE($O$7:O44)</f>
        <v>0</v>
      </c>
      <c r="R44" s="32">
        <f>AVERAGE($P$7:P44)</f>
        <v>0</v>
      </c>
      <c r="T44" s="9">
        <f t="shared" si="1"/>
        <v>0</v>
      </c>
      <c r="U44" s="33">
        <f>AVERAGE($T$7:T44)</f>
        <v>0</v>
      </c>
    </row>
    <row r="45" spans="1:21">
      <c r="A45" s="11" t="s">
        <v>59</v>
      </c>
      <c r="B45" s="30" t="e">
        <f>AVERAGE(Algemeen!E275:E281)</f>
        <v>#DIV/0!</v>
      </c>
      <c r="C45" s="7" t="e">
        <f>AVERAGE(Algemeen!F275:F281)</f>
        <v>#DIV/0!</v>
      </c>
      <c r="E45" s="8">
        <f>SUM(Zwemmen!H275:H281)</f>
        <v>0</v>
      </c>
      <c r="F45" s="9">
        <f>SUM(Zwemmen!I275:I281)</f>
        <v>0</v>
      </c>
      <c r="G45" s="31">
        <f>AVERAGE($E$7:E45)</f>
        <v>0</v>
      </c>
      <c r="H45" s="32">
        <f>AVERAGE($F$7:F45)</f>
        <v>0</v>
      </c>
      <c r="J45" s="8">
        <f>SUM(Fietsen!I275:I281)</f>
        <v>0</v>
      </c>
      <c r="K45" s="9">
        <f>SUM(Fietsen!J275:J281)</f>
        <v>0</v>
      </c>
      <c r="L45" s="31">
        <f>AVERAGE($J$7:J45)</f>
        <v>0</v>
      </c>
      <c r="M45" s="32">
        <f>AVERAGE($K$7:K45)</f>
        <v>0</v>
      </c>
      <c r="O45" s="8">
        <f>SUM(Lopen!H275:H281)</f>
        <v>0</v>
      </c>
      <c r="P45" s="9">
        <f>SUM(Lopen!I275:I281)</f>
        <v>0</v>
      </c>
      <c r="Q45" s="31">
        <f>AVERAGE($O$7:O45)</f>
        <v>0</v>
      </c>
      <c r="R45" s="32">
        <f>AVERAGE($P$7:P45)</f>
        <v>0</v>
      </c>
      <c r="T45" s="9">
        <f t="shared" si="1"/>
        <v>0</v>
      </c>
      <c r="U45" s="33">
        <f>AVERAGE($T$7:T45)</f>
        <v>0</v>
      </c>
    </row>
    <row r="46" spans="1:21">
      <c r="A46" s="11" t="s">
        <v>60</v>
      </c>
      <c r="B46" s="30" t="e">
        <f>AVERAGE(Algemeen!E282:E288)</f>
        <v>#DIV/0!</v>
      </c>
      <c r="C46" s="7" t="e">
        <f>AVERAGE(Algemeen!F282:F288)</f>
        <v>#DIV/0!</v>
      </c>
      <c r="E46" s="8">
        <f>SUM(Zwemmen!H282:H288)</f>
        <v>0</v>
      </c>
      <c r="F46" s="9">
        <f>SUM(Zwemmen!I282:I288)</f>
        <v>0</v>
      </c>
      <c r="G46" s="31">
        <f>AVERAGE($E$7:E46)</f>
        <v>0</v>
      </c>
      <c r="H46" s="32">
        <f>AVERAGE($F$7:F46)</f>
        <v>0</v>
      </c>
      <c r="J46" s="8">
        <f>SUM(Fietsen!I282:I288)</f>
        <v>0</v>
      </c>
      <c r="K46" s="9">
        <f>SUM(Fietsen!J282:J288)</f>
        <v>0</v>
      </c>
      <c r="L46" s="31">
        <f>AVERAGE($J$7:J46)</f>
        <v>0</v>
      </c>
      <c r="M46" s="32">
        <f>AVERAGE($K$7:K46)</f>
        <v>0</v>
      </c>
      <c r="O46" s="8">
        <f>SUM(Lopen!H282:H288)</f>
        <v>0</v>
      </c>
      <c r="P46" s="9">
        <f>SUM(Lopen!I282:I288)</f>
        <v>0</v>
      </c>
      <c r="Q46" s="31">
        <f>AVERAGE($O$7:O46)</f>
        <v>0</v>
      </c>
      <c r="R46" s="32">
        <f>AVERAGE($P$7:P46)</f>
        <v>0</v>
      </c>
      <c r="T46" s="9">
        <f t="shared" si="1"/>
        <v>0</v>
      </c>
      <c r="U46" s="33">
        <f>AVERAGE($T$7:T46)</f>
        <v>0</v>
      </c>
    </row>
    <row r="47" spans="1:21">
      <c r="A47" s="11" t="s">
        <v>61</v>
      </c>
      <c r="B47" s="30" t="e">
        <f>AVERAGE(Algemeen!E286:E295)</f>
        <v>#DIV/0!</v>
      </c>
      <c r="C47" s="7" t="e">
        <f>AVERAGE(Algemeen!F286:F295)</f>
        <v>#DIV/0!</v>
      </c>
      <c r="E47" s="8">
        <f>SUM(Zwemmen!H289:H295)</f>
        <v>0</v>
      </c>
      <c r="F47" s="9">
        <f>SUM(Zwemmen!I289:I295)</f>
        <v>0</v>
      </c>
      <c r="G47" s="31">
        <f>AVERAGE($E$7:E47)</f>
        <v>0</v>
      </c>
      <c r="H47" s="32">
        <f>AVERAGE($F$7:F47)</f>
        <v>0</v>
      </c>
      <c r="J47" s="8">
        <f>SUM(Fietsen!I289:I295)</f>
        <v>0</v>
      </c>
      <c r="K47" s="9">
        <f>SUM(Fietsen!J289:J295)</f>
        <v>0</v>
      </c>
      <c r="L47" s="31">
        <f>AVERAGE($J$7:J47)</f>
        <v>0</v>
      </c>
      <c r="M47" s="32">
        <f>AVERAGE($K$7:K47)</f>
        <v>0</v>
      </c>
      <c r="O47" s="8">
        <f>SUM(Lopen!H289:H295)</f>
        <v>0</v>
      </c>
      <c r="P47" s="9">
        <f>SUM(Lopen!I289:I295)</f>
        <v>0</v>
      </c>
      <c r="Q47" s="31">
        <f>AVERAGE($O$7:O47)</f>
        <v>0</v>
      </c>
      <c r="R47" s="32">
        <f>AVERAGE($P$7:P47)</f>
        <v>0</v>
      </c>
      <c r="T47" s="9">
        <f t="shared" si="1"/>
        <v>0</v>
      </c>
      <c r="U47" s="33">
        <f>AVERAGE($T$7:T47)</f>
        <v>0</v>
      </c>
    </row>
    <row r="48" spans="1:21">
      <c r="A48" s="11" t="s">
        <v>62</v>
      </c>
      <c r="B48" s="30" t="e">
        <f>AVERAGE(Algemeen!E296:E302)</f>
        <v>#DIV/0!</v>
      </c>
      <c r="C48" s="7" t="e">
        <f>AVERAGE(Algemeen!F296:F302)</f>
        <v>#DIV/0!</v>
      </c>
      <c r="E48" s="8">
        <f>SUM(Zwemmen!H296:H302)</f>
        <v>0</v>
      </c>
      <c r="F48" s="9">
        <f>SUM(Zwemmen!I296:I302)</f>
        <v>0</v>
      </c>
      <c r="G48" s="31">
        <f>AVERAGE($E$7:E48)</f>
        <v>0</v>
      </c>
      <c r="H48" s="32">
        <f>AVERAGE($F$7:F48)</f>
        <v>0</v>
      </c>
      <c r="J48" s="8">
        <f>SUM(Fietsen!I296:I302)</f>
        <v>0</v>
      </c>
      <c r="K48" s="9">
        <f>SUM(Fietsen!J296:J302)</f>
        <v>0</v>
      </c>
      <c r="L48" s="31">
        <f>AVERAGE($J$7:J48)</f>
        <v>0</v>
      </c>
      <c r="M48" s="32">
        <f>AVERAGE($K$7:K48)</f>
        <v>0</v>
      </c>
      <c r="O48" s="8">
        <f>SUM(Lopen!H296:H302)</f>
        <v>0</v>
      </c>
      <c r="P48" s="9">
        <f>SUM(Lopen!I296:I302)</f>
        <v>0</v>
      </c>
      <c r="Q48" s="31">
        <f>AVERAGE($O$7:O48)</f>
        <v>0</v>
      </c>
      <c r="R48" s="32">
        <f>AVERAGE($P$7:P48)</f>
        <v>0</v>
      </c>
      <c r="T48" s="9">
        <f t="shared" si="1"/>
        <v>0</v>
      </c>
      <c r="U48" s="33">
        <f>AVERAGE($T$7:T48)</f>
        <v>0</v>
      </c>
    </row>
    <row r="49" spans="1:21">
      <c r="A49" s="11" t="s">
        <v>63</v>
      </c>
      <c r="B49" s="30" t="e">
        <f>AVERAGE(Algemeen!E303:E309)</f>
        <v>#DIV/0!</v>
      </c>
      <c r="C49" s="7" t="e">
        <f>AVERAGE(Algemeen!F303:F309)</f>
        <v>#DIV/0!</v>
      </c>
      <c r="E49" s="8">
        <f>SUM(Zwemmen!H303:H309)</f>
        <v>0</v>
      </c>
      <c r="F49" s="9">
        <f>SUM(Zwemmen!I303:I309)</f>
        <v>0</v>
      </c>
      <c r="G49" s="31">
        <f>AVERAGE($E$7:E49)</f>
        <v>0</v>
      </c>
      <c r="H49" s="32">
        <f>AVERAGE($F$7:F49)</f>
        <v>0</v>
      </c>
      <c r="J49" s="8">
        <f>SUM(Fietsen!I303:I309)</f>
        <v>0</v>
      </c>
      <c r="K49" s="9">
        <f>SUM(Fietsen!J303:J309)</f>
        <v>0</v>
      </c>
      <c r="L49" s="31">
        <f>AVERAGE($J$7:J49)</f>
        <v>0</v>
      </c>
      <c r="M49" s="32">
        <f>AVERAGE($K$7:K49)</f>
        <v>0</v>
      </c>
      <c r="O49" s="8">
        <f>SUM(Lopen!H303:H309)</f>
        <v>0</v>
      </c>
      <c r="P49" s="9">
        <f>SUM(Lopen!I303:I309)</f>
        <v>0</v>
      </c>
      <c r="Q49" s="31">
        <f>AVERAGE($O$7:O49)</f>
        <v>0</v>
      </c>
      <c r="R49" s="32">
        <f>AVERAGE($P$7:P49)</f>
        <v>0</v>
      </c>
      <c r="T49" s="9">
        <f t="shared" si="1"/>
        <v>0</v>
      </c>
      <c r="U49" s="33">
        <f>AVERAGE($T$7:T49)</f>
        <v>0</v>
      </c>
    </row>
    <row r="50" spans="1:21">
      <c r="A50" s="11" t="s">
        <v>64</v>
      </c>
      <c r="B50" s="30" t="e">
        <f>AVERAGE(Algemeen!E310:E316)</f>
        <v>#DIV/0!</v>
      </c>
      <c r="C50" s="7" t="e">
        <f>AVERAGE(Algemeen!F310:F316)</f>
        <v>#DIV/0!</v>
      </c>
      <c r="E50" s="8">
        <f>SUM(Zwemmen!H310:H316)</f>
        <v>0</v>
      </c>
      <c r="F50" s="9">
        <f>SUM(Zwemmen!I310:I316)</f>
        <v>0</v>
      </c>
      <c r="G50" s="31">
        <f>AVERAGE($E$7:E50)</f>
        <v>0</v>
      </c>
      <c r="H50" s="32">
        <f>AVERAGE($F$7:F50)</f>
        <v>0</v>
      </c>
      <c r="J50" s="8">
        <f>SUM(Fietsen!I310:I316)</f>
        <v>0</v>
      </c>
      <c r="K50" s="9">
        <f>SUM(Fietsen!J310:J316)</f>
        <v>0</v>
      </c>
      <c r="L50" s="31">
        <f>AVERAGE($J$7:J50)</f>
        <v>0</v>
      </c>
      <c r="M50" s="32">
        <f>AVERAGE($K$7:K50)</f>
        <v>0</v>
      </c>
      <c r="O50" s="8">
        <f>SUM(Lopen!H310:H316)</f>
        <v>0</v>
      </c>
      <c r="P50" s="9">
        <f>SUM(Lopen!I310:I316)</f>
        <v>0</v>
      </c>
      <c r="Q50" s="31">
        <f>AVERAGE($O$7:O50)</f>
        <v>0</v>
      </c>
      <c r="R50" s="32">
        <f>AVERAGE($P$7:P50)</f>
        <v>0</v>
      </c>
      <c r="T50" s="9">
        <f t="shared" si="1"/>
        <v>0</v>
      </c>
      <c r="U50" s="33">
        <f>AVERAGE($T$7:T50)</f>
        <v>0</v>
      </c>
    </row>
    <row r="51" spans="1:21">
      <c r="A51" s="11" t="s">
        <v>65</v>
      </c>
      <c r="B51" s="30" t="e">
        <f>AVERAGE(Algemeen!E317:E323)</f>
        <v>#DIV/0!</v>
      </c>
      <c r="C51" s="7" t="e">
        <f>AVERAGE(Algemeen!F317:F323)</f>
        <v>#DIV/0!</v>
      </c>
      <c r="E51" s="8">
        <f>SUM(Zwemmen!H317:H323)</f>
        <v>0</v>
      </c>
      <c r="F51" s="9">
        <f>SUM(Zwemmen!I317:I323)</f>
        <v>0</v>
      </c>
      <c r="G51" s="31">
        <f>AVERAGE($E$7:E51)</f>
        <v>0</v>
      </c>
      <c r="H51" s="32">
        <f>AVERAGE($F$7:F51)</f>
        <v>0</v>
      </c>
      <c r="J51" s="8">
        <f>SUM(Fietsen!I317:I323)</f>
        <v>0</v>
      </c>
      <c r="K51" s="9">
        <f>SUM(Fietsen!J317:J323)</f>
        <v>0</v>
      </c>
      <c r="L51" s="31">
        <f>AVERAGE($J$7:J51)</f>
        <v>0</v>
      </c>
      <c r="M51" s="32">
        <f>AVERAGE($K$7:K51)</f>
        <v>0</v>
      </c>
      <c r="O51" s="8">
        <f>SUM(Lopen!H317:H323)</f>
        <v>0</v>
      </c>
      <c r="P51" s="9">
        <f>SUM(Lopen!I317:I323)</f>
        <v>0</v>
      </c>
      <c r="Q51" s="31">
        <f>AVERAGE($O$7:O51)</f>
        <v>0</v>
      </c>
      <c r="R51" s="32">
        <f>AVERAGE($P$7:P51)</f>
        <v>0</v>
      </c>
      <c r="T51" s="9">
        <f t="shared" si="1"/>
        <v>0</v>
      </c>
      <c r="U51" s="33">
        <f>AVERAGE($T$7:T51)</f>
        <v>0</v>
      </c>
    </row>
    <row r="52" spans="1:21">
      <c r="A52" s="11" t="s">
        <v>66</v>
      </c>
      <c r="B52" s="30" t="e">
        <f>AVERAGE(Algemeen!E324:E330)</f>
        <v>#DIV/0!</v>
      </c>
      <c r="C52" s="7" t="e">
        <f>AVERAGE(Algemeen!F324:F330)</f>
        <v>#DIV/0!</v>
      </c>
      <c r="E52" s="8">
        <f>SUM(Zwemmen!H324:H330)</f>
        <v>0</v>
      </c>
      <c r="F52" s="9">
        <f>SUM(Zwemmen!I324:I330)</f>
        <v>0</v>
      </c>
      <c r="G52" s="31">
        <f>AVERAGE($E$7:E52)</f>
        <v>0</v>
      </c>
      <c r="H52" s="32">
        <f>AVERAGE($F$7:F52)</f>
        <v>0</v>
      </c>
      <c r="J52" s="8">
        <f>SUM(Fietsen!I324:I330)</f>
        <v>0</v>
      </c>
      <c r="K52" s="9">
        <f>SUM(Fietsen!J324:J330)</f>
        <v>0</v>
      </c>
      <c r="L52" s="31">
        <f>AVERAGE($J$7:J52)</f>
        <v>0</v>
      </c>
      <c r="M52" s="32">
        <f>AVERAGE($K$7:K52)</f>
        <v>0</v>
      </c>
      <c r="O52" s="8">
        <f>SUM(Lopen!H324:H330)</f>
        <v>0</v>
      </c>
      <c r="P52" s="9">
        <f>SUM(Lopen!I324:I330)</f>
        <v>0</v>
      </c>
      <c r="Q52" s="31">
        <f>AVERAGE($O$7:O52)</f>
        <v>0</v>
      </c>
      <c r="R52" s="32">
        <f>AVERAGE($P$7:P52)</f>
        <v>0</v>
      </c>
      <c r="T52" s="9">
        <f t="shared" si="1"/>
        <v>0</v>
      </c>
      <c r="U52" s="33">
        <f>AVERAGE($T$7:T52)</f>
        <v>0</v>
      </c>
    </row>
    <row r="53" spans="1:21">
      <c r="A53" s="11" t="s">
        <v>67</v>
      </c>
      <c r="B53" s="30" t="e">
        <f>AVERAGE(Algemeen!E331:E337)</f>
        <v>#DIV/0!</v>
      </c>
      <c r="C53" s="7" t="e">
        <f>AVERAGE(Algemeen!F331:F337)</f>
        <v>#DIV/0!</v>
      </c>
      <c r="E53" s="8">
        <f>SUM(Zwemmen!H331:H337)</f>
        <v>0</v>
      </c>
      <c r="F53" s="9">
        <f>SUM(Zwemmen!I331:I337)</f>
        <v>0</v>
      </c>
      <c r="G53" s="31">
        <f>AVERAGE($E$7:E53)</f>
        <v>0</v>
      </c>
      <c r="H53" s="32">
        <f>AVERAGE($F$7:F53)</f>
        <v>0</v>
      </c>
      <c r="J53" s="8">
        <f>SUM(Fietsen!I331:I337)</f>
        <v>0</v>
      </c>
      <c r="K53" s="9">
        <f>SUM(Fietsen!J331:J337)</f>
        <v>0</v>
      </c>
      <c r="L53" s="31">
        <f>AVERAGE($J$7:J53)</f>
        <v>0</v>
      </c>
      <c r="M53" s="32">
        <f>AVERAGE($K$7:K53)</f>
        <v>0</v>
      </c>
      <c r="O53" s="8">
        <f>SUM(Lopen!H331:H337)</f>
        <v>0</v>
      </c>
      <c r="P53" s="9">
        <f>SUM(Lopen!I331:I337)</f>
        <v>0</v>
      </c>
      <c r="Q53" s="31">
        <f>AVERAGE($O$7:O53)</f>
        <v>0</v>
      </c>
      <c r="R53" s="32">
        <f>AVERAGE($P$7:P53)</f>
        <v>0</v>
      </c>
      <c r="T53" s="9">
        <f t="shared" si="1"/>
        <v>0</v>
      </c>
      <c r="U53" s="33">
        <f>AVERAGE($T$7:T53)</f>
        <v>0</v>
      </c>
    </row>
    <row r="54" spans="1:21">
      <c r="A54" s="11" t="s">
        <v>68</v>
      </c>
      <c r="B54" s="30" t="e">
        <f>AVERAGE(Algemeen!E338:E344)</f>
        <v>#DIV/0!</v>
      </c>
      <c r="C54" s="7" t="e">
        <f>AVERAGE(Algemeen!F338:F344)</f>
        <v>#DIV/0!</v>
      </c>
      <c r="E54" s="8">
        <f>SUM(Zwemmen!H338:H344)</f>
        <v>0</v>
      </c>
      <c r="F54" s="9">
        <f>SUM(Zwemmen!I338:I344)</f>
        <v>0</v>
      </c>
      <c r="G54" s="31">
        <f>AVERAGE($E$7:E54)</f>
        <v>0</v>
      </c>
      <c r="H54" s="32">
        <f>AVERAGE($F$7:F54)</f>
        <v>0</v>
      </c>
      <c r="J54" s="8">
        <f>SUM(Fietsen!I338:I344)</f>
        <v>0</v>
      </c>
      <c r="K54" s="9">
        <f>SUM(Fietsen!J338:J344)</f>
        <v>0</v>
      </c>
      <c r="L54" s="31">
        <f>AVERAGE($J$7:J54)</f>
        <v>0</v>
      </c>
      <c r="M54" s="32">
        <f>AVERAGE($K$7:K54)</f>
        <v>0</v>
      </c>
      <c r="O54" s="8">
        <f>SUM(Lopen!H338:H344)</f>
        <v>0</v>
      </c>
      <c r="P54" s="9">
        <f>SUM(Lopen!I338:I344)</f>
        <v>0</v>
      </c>
      <c r="Q54" s="31">
        <f>AVERAGE($O$7:O54)</f>
        <v>0</v>
      </c>
      <c r="R54" s="32">
        <f>AVERAGE($P$7:P54)</f>
        <v>0</v>
      </c>
      <c r="T54" s="9">
        <f t="shared" si="1"/>
        <v>0</v>
      </c>
      <c r="U54" s="33">
        <f>AVERAGE($T$7:T54)</f>
        <v>0</v>
      </c>
    </row>
    <row r="55" spans="1:21">
      <c r="A55" s="11" t="s">
        <v>69</v>
      </c>
      <c r="B55" s="30" t="e">
        <f>AVERAGE(Algemeen!E345:E351)</f>
        <v>#DIV/0!</v>
      </c>
      <c r="C55" s="7" t="e">
        <f>AVERAGE(Algemeen!F345:F351)</f>
        <v>#DIV/0!</v>
      </c>
      <c r="E55" s="8">
        <f>SUM(Zwemmen!H345:H351)</f>
        <v>0</v>
      </c>
      <c r="F55" s="9">
        <f>SUM(Zwemmen!I345:I351)</f>
        <v>0</v>
      </c>
      <c r="G55" s="31">
        <f>AVERAGE($E$7:E55)</f>
        <v>0</v>
      </c>
      <c r="H55" s="32">
        <f>AVERAGE($F$7:F55)</f>
        <v>0</v>
      </c>
      <c r="J55" s="8">
        <f>SUM(Fietsen!I345:I351)</f>
        <v>0</v>
      </c>
      <c r="K55" s="9">
        <f>SUM(Fietsen!J345:J351)</f>
        <v>0</v>
      </c>
      <c r="L55" s="31">
        <f>AVERAGE($J$7:J55)</f>
        <v>0</v>
      </c>
      <c r="M55" s="32">
        <f>AVERAGE($K$7:K55)</f>
        <v>0</v>
      </c>
      <c r="O55" s="8">
        <f>SUM(Lopen!H345:H351)</f>
        <v>0</v>
      </c>
      <c r="P55" s="9">
        <f>SUM(Lopen!I345:I351)</f>
        <v>0</v>
      </c>
      <c r="Q55" s="31">
        <f>AVERAGE($O$7:O55)</f>
        <v>0</v>
      </c>
      <c r="R55" s="32">
        <f>AVERAGE($P$7:P55)</f>
        <v>0</v>
      </c>
      <c r="T55" s="9">
        <f t="shared" si="1"/>
        <v>0</v>
      </c>
      <c r="U55" s="33">
        <f>AVERAGE($T$7:T55)</f>
        <v>0</v>
      </c>
    </row>
    <row r="56" spans="1:21">
      <c r="A56" s="11" t="s">
        <v>70</v>
      </c>
      <c r="B56" s="30" t="e">
        <f>AVERAGE(Algemeen!E352:E358)</f>
        <v>#DIV/0!</v>
      </c>
      <c r="C56" s="7" t="e">
        <f>AVERAGE(Algemeen!F352:F358)</f>
        <v>#DIV/0!</v>
      </c>
      <c r="E56" s="8">
        <f>SUM(Zwemmen!H352:H358)</f>
        <v>0</v>
      </c>
      <c r="F56" s="9">
        <f>SUM(Zwemmen!I352:I358)</f>
        <v>0</v>
      </c>
      <c r="G56" s="31">
        <f>AVERAGE($E$7:E56)</f>
        <v>0</v>
      </c>
      <c r="H56" s="32">
        <f>AVERAGE($F$7:F56)</f>
        <v>0</v>
      </c>
      <c r="J56" s="8">
        <f>SUM(Fietsen!I352:I358)</f>
        <v>0</v>
      </c>
      <c r="K56" s="9">
        <f>SUM(Fietsen!J352:J358)</f>
        <v>0</v>
      </c>
      <c r="L56" s="31">
        <f>AVERAGE($J$7:J56)</f>
        <v>0</v>
      </c>
      <c r="M56" s="32">
        <f>AVERAGE($K$7:K56)</f>
        <v>0</v>
      </c>
      <c r="O56" s="8">
        <f>SUM(Lopen!H352:H358)</f>
        <v>0</v>
      </c>
      <c r="P56" s="9">
        <f>SUM(Lopen!I352:I358)</f>
        <v>0</v>
      </c>
      <c r="Q56" s="31">
        <f>AVERAGE($O$7:O56)</f>
        <v>0</v>
      </c>
      <c r="R56" s="32">
        <f>AVERAGE($P$7:P56)</f>
        <v>0</v>
      </c>
      <c r="T56" s="9">
        <f t="shared" si="1"/>
        <v>0</v>
      </c>
      <c r="U56" s="33">
        <f>AVERAGE($T$7:T56)</f>
        <v>0</v>
      </c>
    </row>
    <row r="57" spans="1:21">
      <c r="A57" s="11" t="s">
        <v>71</v>
      </c>
      <c r="B57" s="30" t="e">
        <f>AVERAGE(Algemeen!E359:E365)</f>
        <v>#DIV/0!</v>
      </c>
      <c r="C57" s="7" t="e">
        <f>AVERAGE(Algemeen!F359:F365)</f>
        <v>#DIV/0!</v>
      </c>
      <c r="E57" s="8">
        <f>SUM(Zwemmen!H359:H365)</f>
        <v>0</v>
      </c>
      <c r="F57" s="9">
        <f>SUM(Zwemmen!I359:I365)</f>
        <v>0</v>
      </c>
      <c r="G57" s="31">
        <f>AVERAGE($E$7:E57)</f>
        <v>0</v>
      </c>
      <c r="H57" s="32">
        <f>AVERAGE($F$7:F57)</f>
        <v>0</v>
      </c>
      <c r="J57" s="8">
        <f>SUM(Fietsen!I359:I365)</f>
        <v>0</v>
      </c>
      <c r="K57" s="9">
        <f>SUM(Fietsen!J359:J365)</f>
        <v>0</v>
      </c>
      <c r="L57" s="31">
        <f>AVERAGE($J$7:J57)</f>
        <v>0</v>
      </c>
      <c r="M57" s="32">
        <f>AVERAGE($K$7:K57)</f>
        <v>0</v>
      </c>
      <c r="O57" s="8">
        <f>SUM(Lopen!H359:H365)</f>
        <v>0</v>
      </c>
      <c r="P57" s="9">
        <f>SUM(Lopen!I359:I365)</f>
        <v>0</v>
      </c>
      <c r="Q57" s="31">
        <f>AVERAGE($O$7:O57)</f>
        <v>0</v>
      </c>
      <c r="R57" s="32">
        <f>AVERAGE($P$7:P57)</f>
        <v>0</v>
      </c>
      <c r="T57" s="9">
        <f t="shared" si="1"/>
        <v>0</v>
      </c>
      <c r="U57" s="33">
        <f>AVERAGE($T$7:T57)</f>
        <v>0</v>
      </c>
    </row>
    <row r="58" spans="1:21">
      <c r="A58" s="11" t="s">
        <v>72</v>
      </c>
      <c r="B58" s="30" t="e">
        <f>AVERAGE(Algemeen!E366:E372)</f>
        <v>#DIV/0!</v>
      </c>
      <c r="C58" s="7" t="e">
        <f>AVERAGE(Algemeen!F366:F372)</f>
        <v>#DIV/0!</v>
      </c>
      <c r="E58" s="8">
        <f>SUM(Zwemmen!H366:H372)</f>
        <v>0</v>
      </c>
      <c r="F58" s="9">
        <f>SUM(Zwemmen!I366:I372)</f>
        <v>0</v>
      </c>
      <c r="G58" s="31">
        <f>AVERAGE($E$7:E58)</f>
        <v>0</v>
      </c>
      <c r="H58" s="32">
        <f>AVERAGE($F$7:F58)</f>
        <v>0</v>
      </c>
      <c r="J58" s="8">
        <f>SUM(Fietsen!I366:I372)</f>
        <v>0</v>
      </c>
      <c r="K58" s="9">
        <f>SUM(Fietsen!J366:J372)</f>
        <v>0</v>
      </c>
      <c r="L58" s="31">
        <f>AVERAGE($J$7:J58)</f>
        <v>0</v>
      </c>
      <c r="M58" s="32">
        <f>AVERAGE($K$7:K58)</f>
        <v>0</v>
      </c>
      <c r="O58" s="8">
        <f>SUM(Lopen!H366:H372)</f>
        <v>0</v>
      </c>
      <c r="P58" s="9">
        <f>SUM(Lopen!I366:I372)</f>
        <v>0</v>
      </c>
      <c r="Q58" s="31">
        <f>AVERAGE($O$7:O58)</f>
        <v>0</v>
      </c>
      <c r="R58" s="32">
        <f>AVERAGE($P$7:P58)</f>
        <v>0</v>
      </c>
      <c r="T58" s="9">
        <f t="shared" si="1"/>
        <v>0</v>
      </c>
      <c r="U58" s="33">
        <f>AVERAGE($T$7:T58)</f>
        <v>0</v>
      </c>
    </row>
    <row r="59" spans="1:21">
      <c r="A59" s="11" t="s">
        <v>73</v>
      </c>
      <c r="B59" s="30" t="e">
        <f>AVERAGE(Algemeen!E373:E379)</f>
        <v>#DIV/0!</v>
      </c>
      <c r="C59" s="7" t="e">
        <f>AVERAGE(Algemeen!F373:F379)</f>
        <v>#DIV/0!</v>
      </c>
      <c r="E59" s="8">
        <f>SUM(Zwemmen!H373:H379)</f>
        <v>0</v>
      </c>
      <c r="F59" s="9">
        <f>SUM(Zwemmen!I373:I379)</f>
        <v>0</v>
      </c>
      <c r="G59" s="31">
        <f>AVERAGE($E$7:E59)</f>
        <v>0</v>
      </c>
      <c r="H59" s="32">
        <f>AVERAGE($F$7:F59)</f>
        <v>0</v>
      </c>
      <c r="J59" s="8">
        <f>SUM(Fietsen!I373:I379)</f>
        <v>0</v>
      </c>
      <c r="K59" s="9">
        <f>SUM(Fietsen!J373:J379)</f>
        <v>0</v>
      </c>
      <c r="L59" s="31">
        <f>AVERAGE($J$7:J59)</f>
        <v>0</v>
      </c>
      <c r="M59" s="32">
        <f>AVERAGE($K$7:K59)</f>
        <v>0</v>
      </c>
      <c r="O59" s="8">
        <f>SUM(Lopen!H373:H379)</f>
        <v>0</v>
      </c>
      <c r="P59" s="9">
        <f>SUM(Lopen!I373:I379)</f>
        <v>0</v>
      </c>
      <c r="Q59" s="31">
        <f>AVERAGE($O$7:O59)</f>
        <v>0</v>
      </c>
      <c r="R59" s="32">
        <f>AVERAGE($P$7:P59)</f>
        <v>0</v>
      </c>
      <c r="T59" s="9">
        <f t="shared" si="1"/>
        <v>0</v>
      </c>
      <c r="U59" s="33">
        <f>AVERAGE($T$7:T59)</f>
        <v>0</v>
      </c>
    </row>
    <row r="60" spans="1:21">
      <c r="A60" s="11" t="s">
        <v>74</v>
      </c>
      <c r="B60" s="30" t="e">
        <f>AVERAGE(Algemeen!E380:E386)</f>
        <v>#DIV/0!</v>
      </c>
      <c r="C60" s="7" t="e">
        <f>AVERAGE(Algemeen!F380:F386)</f>
        <v>#DIV/0!</v>
      </c>
      <c r="E60" s="8">
        <f>SUM(Zwemmen!H380:H386)</f>
        <v>0</v>
      </c>
      <c r="F60" s="9">
        <f>SUM(Zwemmen!I380:I386)</f>
        <v>0</v>
      </c>
      <c r="G60" s="31">
        <f>AVERAGE($E$7:E60)</f>
        <v>0</v>
      </c>
      <c r="H60" s="32">
        <f>AVERAGE($F$7:F60)</f>
        <v>0</v>
      </c>
      <c r="J60" s="8">
        <f>SUM(Fietsen!I380:I386)</f>
        <v>0</v>
      </c>
      <c r="K60" s="9">
        <f>SUM(Fietsen!J380:J386)</f>
        <v>0</v>
      </c>
      <c r="L60" s="31">
        <f>AVERAGE($J$7:J60)</f>
        <v>0</v>
      </c>
      <c r="M60" s="32">
        <f>AVERAGE($K$7:K60)</f>
        <v>0</v>
      </c>
      <c r="O60" s="8">
        <f>SUM(Lopen!H380:H386)</f>
        <v>0</v>
      </c>
      <c r="P60" s="9">
        <f>SUM(Lopen!I380:I386)</f>
        <v>0</v>
      </c>
      <c r="Q60" s="31">
        <f>AVERAGE($O$7:O60)</f>
        <v>0</v>
      </c>
      <c r="R60" s="32">
        <f>AVERAGE($P$7:P60)</f>
        <v>0</v>
      </c>
      <c r="T60" s="9">
        <f t="shared" si="1"/>
        <v>0</v>
      </c>
      <c r="U60" s="33">
        <f>AVERAGE($T$7:T60)</f>
        <v>0</v>
      </c>
    </row>
    <row r="61" spans="1:21">
      <c r="A61" s="11" t="s">
        <v>75</v>
      </c>
      <c r="B61" s="30" t="e">
        <f>AVERAGE(Algemeen!E387:E393)</f>
        <v>#DIV/0!</v>
      </c>
      <c r="C61" s="7" t="e">
        <f>AVERAGE(Algemeen!F387:F393)</f>
        <v>#DIV/0!</v>
      </c>
      <c r="E61" s="8">
        <f>SUM(Zwemmen!H387:H393)</f>
        <v>0</v>
      </c>
      <c r="F61" s="9">
        <f>SUM(Zwemmen!I387:I393)</f>
        <v>0</v>
      </c>
      <c r="G61" s="31">
        <f>AVERAGE($E$7:E61)</f>
        <v>0</v>
      </c>
      <c r="H61" s="32">
        <f>AVERAGE($F$7:F61)</f>
        <v>0</v>
      </c>
      <c r="J61" s="8">
        <f>SUM(Fietsen!I387:I393)</f>
        <v>0</v>
      </c>
      <c r="K61" s="9">
        <f>SUM(Fietsen!J387:J393)</f>
        <v>0</v>
      </c>
      <c r="L61" s="31">
        <f>AVERAGE($J$7:J61)</f>
        <v>0</v>
      </c>
      <c r="M61" s="32">
        <f>AVERAGE($K$7:K61)</f>
        <v>0</v>
      </c>
      <c r="O61" s="8">
        <f>SUM(Lopen!H387:H393)</f>
        <v>0</v>
      </c>
      <c r="P61" s="9">
        <f>SUM(Lopen!I387:I393)</f>
        <v>0</v>
      </c>
      <c r="Q61" s="31">
        <f>AVERAGE($O$7:O61)</f>
        <v>0</v>
      </c>
      <c r="R61" s="32">
        <f>AVERAGE($P$7:P61)</f>
        <v>0</v>
      </c>
      <c r="T61" s="9">
        <f t="shared" si="1"/>
        <v>0</v>
      </c>
      <c r="U61" s="33">
        <f>AVERAGE($T$7:T61)</f>
        <v>0</v>
      </c>
    </row>
    <row r="62" spans="1:21">
      <c r="A62" s="11" t="s">
        <v>76</v>
      </c>
      <c r="B62" s="30" t="e">
        <f>AVERAGE(Algemeen!E394:E400)</f>
        <v>#DIV/0!</v>
      </c>
      <c r="C62" s="7" t="e">
        <f>AVERAGE(Algemeen!F394:F400)</f>
        <v>#DIV/0!</v>
      </c>
      <c r="E62" s="8">
        <f>SUM(Zwemmen!H394:H400)</f>
        <v>0</v>
      </c>
      <c r="F62" s="9">
        <f>SUM(Zwemmen!I394:I400)</f>
        <v>0</v>
      </c>
      <c r="G62" s="31">
        <f>AVERAGE($E$7:E62)</f>
        <v>0</v>
      </c>
      <c r="H62" s="32">
        <f>AVERAGE($F$7:F62)</f>
        <v>0</v>
      </c>
      <c r="J62" s="8">
        <f>SUM(Fietsen!I394:I400)</f>
        <v>0</v>
      </c>
      <c r="K62" s="9">
        <f>SUM(Fietsen!J394:J400)</f>
        <v>0</v>
      </c>
      <c r="L62" s="31">
        <f>AVERAGE($J$7:J62)</f>
        <v>0</v>
      </c>
      <c r="M62" s="32">
        <f>AVERAGE($K$7:K62)</f>
        <v>0</v>
      </c>
      <c r="O62" s="8">
        <f>SUM(Lopen!H394:H400)</f>
        <v>0</v>
      </c>
      <c r="P62" s="9">
        <f>SUM(Lopen!I394:I400)</f>
        <v>0</v>
      </c>
      <c r="Q62" s="31">
        <f>AVERAGE($O$7:O62)</f>
        <v>0</v>
      </c>
      <c r="R62" s="32">
        <f>AVERAGE($P$7:P62)</f>
        <v>0</v>
      </c>
      <c r="T62" s="9">
        <f t="shared" si="1"/>
        <v>0</v>
      </c>
      <c r="U62" s="33">
        <f>AVERAGE($T$7:T62)</f>
        <v>0</v>
      </c>
    </row>
    <row r="63" spans="1:21">
      <c r="A63" s="11" t="s">
        <v>77</v>
      </c>
      <c r="B63" s="30" t="e">
        <f>AVERAGE(Algemeen!E401:E407)</f>
        <v>#DIV/0!</v>
      </c>
      <c r="C63" s="7" t="e">
        <f>AVERAGE(Algemeen!F401:F407)</f>
        <v>#DIV/0!</v>
      </c>
      <c r="E63" s="8">
        <f>SUM(Zwemmen!H401:H407)</f>
        <v>0</v>
      </c>
      <c r="F63" s="9">
        <f>SUM(Zwemmen!I401:I407)</f>
        <v>0</v>
      </c>
      <c r="G63" s="31">
        <f>AVERAGE($E$7:E63)</f>
        <v>0</v>
      </c>
      <c r="H63" s="32">
        <f>AVERAGE($F$7:F63)</f>
        <v>0</v>
      </c>
      <c r="J63" s="8">
        <f>SUM(Fietsen!I401:I407)</f>
        <v>0</v>
      </c>
      <c r="K63" s="9">
        <f>SUM(Fietsen!J401:J407)</f>
        <v>0</v>
      </c>
      <c r="L63" s="31">
        <f>AVERAGE($J$7:J63)</f>
        <v>0</v>
      </c>
      <c r="M63" s="32">
        <f>AVERAGE($K$7:K63)</f>
        <v>0</v>
      </c>
      <c r="O63" s="8">
        <f>SUM(Lopen!H401:H407)</f>
        <v>0</v>
      </c>
      <c r="P63" s="9">
        <f>SUM(Lopen!I401:I407)</f>
        <v>0</v>
      </c>
      <c r="Q63" s="31">
        <f>AVERAGE($O$7:O63)</f>
        <v>0</v>
      </c>
      <c r="R63" s="32">
        <f>AVERAGE($P$7:P63)</f>
        <v>0</v>
      </c>
      <c r="T63" s="9">
        <f t="shared" si="1"/>
        <v>0</v>
      </c>
      <c r="U63" s="33">
        <f>AVERAGE($T$7:T63)</f>
        <v>0</v>
      </c>
    </row>
    <row r="64" spans="1:21">
      <c r="A64" s="11" t="s">
        <v>78</v>
      </c>
      <c r="B64" s="30" t="e">
        <f>AVERAGE(Algemeen!E408:E414)</f>
        <v>#DIV/0!</v>
      </c>
      <c r="C64" s="7" t="e">
        <f>AVERAGE(Algemeen!F408:F414)</f>
        <v>#DIV/0!</v>
      </c>
      <c r="E64" s="8">
        <f>SUM(Zwemmen!H408:H414)</f>
        <v>0</v>
      </c>
      <c r="F64" s="9">
        <f>SUM(Zwemmen!I408:I414)</f>
        <v>0</v>
      </c>
      <c r="G64" s="31">
        <f>AVERAGE($E$7:E64)</f>
        <v>0</v>
      </c>
      <c r="H64" s="32">
        <f>AVERAGE($F$7:F64)</f>
        <v>0</v>
      </c>
      <c r="J64" s="8">
        <f>SUM(Fietsen!I408:I414)</f>
        <v>0</v>
      </c>
      <c r="K64" s="9">
        <f>SUM(Fietsen!J408:J414)</f>
        <v>0</v>
      </c>
      <c r="L64" s="31">
        <f>AVERAGE($J$7:J64)</f>
        <v>0</v>
      </c>
      <c r="M64" s="32">
        <f>AVERAGE($K$7:K64)</f>
        <v>0</v>
      </c>
      <c r="O64" s="8">
        <f>SUM(Lopen!H408:H414)</f>
        <v>0</v>
      </c>
      <c r="P64" s="9">
        <f>SUM(Lopen!I408:I414)</f>
        <v>0</v>
      </c>
      <c r="Q64" s="31">
        <f>AVERAGE($O$7:O64)</f>
        <v>0</v>
      </c>
      <c r="R64" s="32">
        <f>AVERAGE($P$7:P64)</f>
        <v>0</v>
      </c>
      <c r="T64" s="9">
        <f t="shared" si="1"/>
        <v>0</v>
      </c>
      <c r="U64" s="33">
        <f>AVERAGE($T$7:T64)</f>
        <v>0</v>
      </c>
    </row>
    <row r="65" spans="1:21">
      <c r="A65" s="11" t="s">
        <v>79</v>
      </c>
      <c r="B65" s="30" t="e">
        <f>AVERAGE(Algemeen!E415:E421)</f>
        <v>#DIV/0!</v>
      </c>
      <c r="C65" s="7" t="e">
        <f>AVERAGE(Algemeen!F415:F421)</f>
        <v>#DIV/0!</v>
      </c>
      <c r="E65" s="8">
        <f>SUM(Zwemmen!H415:H421)</f>
        <v>0</v>
      </c>
      <c r="F65" s="9">
        <f>SUM(Zwemmen!I415:I421)</f>
        <v>0</v>
      </c>
      <c r="G65" s="31">
        <f>AVERAGE($E$7:E65)</f>
        <v>0</v>
      </c>
      <c r="H65" s="32">
        <f>AVERAGE($F$7:F65)</f>
        <v>0</v>
      </c>
      <c r="J65" s="8">
        <f>SUM(Fietsen!I415:I421)</f>
        <v>0</v>
      </c>
      <c r="K65" s="9">
        <f>SUM(Fietsen!J415:J421)</f>
        <v>0</v>
      </c>
      <c r="L65" s="31">
        <f>AVERAGE($J$7:J65)</f>
        <v>0</v>
      </c>
      <c r="M65" s="32">
        <f>AVERAGE($K$7:K65)</f>
        <v>0</v>
      </c>
      <c r="O65" s="8">
        <f>SUM(Lopen!H415:H421)</f>
        <v>0</v>
      </c>
      <c r="P65" s="9">
        <f>SUM(Lopen!I415:I421)</f>
        <v>0</v>
      </c>
      <c r="Q65" s="31">
        <f>AVERAGE($O$7:O65)</f>
        <v>0</v>
      </c>
      <c r="R65" s="32">
        <f>AVERAGE($P$7:P65)</f>
        <v>0</v>
      </c>
      <c r="T65" s="9">
        <f t="shared" si="1"/>
        <v>0</v>
      </c>
      <c r="U65" s="33">
        <f>AVERAGE($T$7:T65)</f>
        <v>0</v>
      </c>
    </row>
    <row r="66" spans="1:21">
      <c r="A66" s="11" t="s">
        <v>80</v>
      </c>
      <c r="B66" s="30" t="e">
        <f>AVERAGE(Algemeen!E422:E428)</f>
        <v>#DIV/0!</v>
      </c>
      <c r="C66" s="7" t="e">
        <f>AVERAGE(Algemeen!F422:F428)</f>
        <v>#DIV/0!</v>
      </c>
      <c r="E66" s="8">
        <f>SUM(Zwemmen!H422:H428)</f>
        <v>0</v>
      </c>
      <c r="F66" s="9">
        <f>SUM(Zwemmen!I422:I428)</f>
        <v>0</v>
      </c>
      <c r="G66" s="31">
        <f>AVERAGE($E$7:E66)</f>
        <v>0</v>
      </c>
      <c r="H66" s="32">
        <f>AVERAGE($F$7:F66)</f>
        <v>0</v>
      </c>
      <c r="J66" s="8">
        <f>SUM(Fietsen!I422:I428)</f>
        <v>0</v>
      </c>
      <c r="K66" s="9">
        <f>SUM(Fietsen!J422:J428)</f>
        <v>0</v>
      </c>
      <c r="L66" s="31">
        <f>AVERAGE($J$7:J66)</f>
        <v>0</v>
      </c>
      <c r="M66" s="32">
        <f>AVERAGE($K$7:K66)</f>
        <v>0</v>
      </c>
      <c r="O66" s="8">
        <f>SUM(Lopen!H422:H428)</f>
        <v>0</v>
      </c>
      <c r="P66" s="9">
        <f>SUM(Lopen!I422:I428)</f>
        <v>0</v>
      </c>
      <c r="Q66" s="31">
        <f>AVERAGE($O$7:O66)</f>
        <v>0</v>
      </c>
      <c r="R66" s="32">
        <f>AVERAGE($P$7:P66)</f>
        <v>0</v>
      </c>
      <c r="T66" s="9">
        <f t="shared" si="1"/>
        <v>0</v>
      </c>
      <c r="U66" s="33">
        <f>AVERAGE($T$7:T66)</f>
        <v>0</v>
      </c>
    </row>
    <row r="67" spans="1:21">
      <c r="A67" s="11" t="s">
        <v>81</v>
      </c>
      <c r="B67" s="30" t="e">
        <f>AVERAGE(Algemeen!E429:E435)</f>
        <v>#DIV/0!</v>
      </c>
      <c r="C67" s="7" t="e">
        <f>AVERAGE(Algemeen!F429:F435)</f>
        <v>#DIV/0!</v>
      </c>
      <c r="E67" s="8">
        <f>SUM(Zwemmen!H429:H435)</f>
        <v>0</v>
      </c>
      <c r="F67" s="9">
        <f>SUM(Zwemmen!I429:I435)</f>
        <v>0</v>
      </c>
      <c r="G67" s="31">
        <f>AVERAGE($E$7:E67)</f>
        <v>0</v>
      </c>
      <c r="H67" s="32">
        <f>AVERAGE($F$7:F67)</f>
        <v>0</v>
      </c>
      <c r="J67" s="8">
        <f>SUM(Fietsen!I429:I435)</f>
        <v>0</v>
      </c>
      <c r="K67" s="9">
        <f>SUM(Fietsen!J429:J435)</f>
        <v>0</v>
      </c>
      <c r="L67" s="31">
        <f>AVERAGE($J$7:J67)</f>
        <v>0</v>
      </c>
      <c r="M67" s="32">
        <f>AVERAGE($K$7:K67)</f>
        <v>0</v>
      </c>
      <c r="O67" s="8">
        <f>SUM(Lopen!H429:H435)</f>
        <v>0</v>
      </c>
      <c r="P67" s="9">
        <f>SUM(Lopen!I429:I435)</f>
        <v>0</v>
      </c>
      <c r="Q67" s="31">
        <f>AVERAGE($O$7:O67)</f>
        <v>0</v>
      </c>
      <c r="R67" s="32">
        <f>AVERAGE($P$7:P67)</f>
        <v>0</v>
      </c>
      <c r="T67" s="9">
        <f t="shared" si="1"/>
        <v>0</v>
      </c>
      <c r="U67" s="33">
        <f>AVERAGE($T$7:T67)</f>
        <v>0</v>
      </c>
    </row>
    <row r="68" spans="1:21">
      <c r="A68" s="11" t="s">
        <v>82</v>
      </c>
      <c r="B68" s="30" t="e">
        <f>AVERAGE(Algemeen!E436:E442)</f>
        <v>#DIV/0!</v>
      </c>
      <c r="C68" s="7" t="e">
        <f>AVERAGE(Algemeen!F436:F442)</f>
        <v>#DIV/0!</v>
      </c>
      <c r="E68" s="8">
        <f>SUM(Zwemmen!H436:H442)</f>
        <v>0</v>
      </c>
      <c r="F68" s="9">
        <f>SUM(Zwemmen!I436:I442)</f>
        <v>0</v>
      </c>
      <c r="G68" s="31">
        <f>AVERAGE($E$7:E68)</f>
        <v>0</v>
      </c>
      <c r="H68" s="32">
        <f>AVERAGE($F$7:F68)</f>
        <v>0</v>
      </c>
      <c r="J68" s="8">
        <f>SUM(Fietsen!I436:I442)</f>
        <v>0</v>
      </c>
      <c r="K68" s="9">
        <f>SUM(Fietsen!J436:J442)</f>
        <v>0</v>
      </c>
      <c r="L68" s="31">
        <f>AVERAGE($J$7:J68)</f>
        <v>0</v>
      </c>
      <c r="M68" s="32">
        <f>AVERAGE($K$7:K68)</f>
        <v>0</v>
      </c>
      <c r="O68" s="8">
        <f>SUM(Lopen!H436:H442)</f>
        <v>0</v>
      </c>
      <c r="P68" s="9">
        <f>SUM(Lopen!I436:I442)</f>
        <v>0</v>
      </c>
      <c r="Q68" s="31">
        <f>AVERAGE($O$7:O68)</f>
        <v>0</v>
      </c>
      <c r="R68" s="32">
        <f>AVERAGE($P$7:P68)</f>
        <v>0</v>
      </c>
      <c r="T68" s="9">
        <f t="shared" si="1"/>
        <v>0</v>
      </c>
      <c r="U68" s="33">
        <f>AVERAGE($T$7:T68)</f>
        <v>0</v>
      </c>
    </row>
    <row r="69" spans="1:21">
      <c r="A69" s="11" t="s">
        <v>83</v>
      </c>
      <c r="B69" s="30" t="e">
        <f>AVERAGE(Algemeen!E443:E449)</f>
        <v>#DIV/0!</v>
      </c>
      <c r="C69" s="7" t="e">
        <f>AVERAGE(Algemeen!F443:F449)</f>
        <v>#DIV/0!</v>
      </c>
      <c r="E69" s="8">
        <f>SUM(Zwemmen!H443:H449)</f>
        <v>0</v>
      </c>
      <c r="F69" s="9">
        <f>SUM(Zwemmen!I443:I449)</f>
        <v>0</v>
      </c>
      <c r="G69" s="31">
        <f>AVERAGE($E$7:E69)</f>
        <v>0</v>
      </c>
      <c r="H69" s="32">
        <f>AVERAGE($F$7:F69)</f>
        <v>0</v>
      </c>
      <c r="J69" s="8">
        <f>SUM(Fietsen!I443:I449)</f>
        <v>0</v>
      </c>
      <c r="K69" s="9">
        <f>SUM(Fietsen!J443:J449)</f>
        <v>0</v>
      </c>
      <c r="L69" s="31">
        <f>AVERAGE($J$7:J69)</f>
        <v>0</v>
      </c>
      <c r="M69" s="32">
        <f>AVERAGE($K$7:K69)</f>
        <v>0</v>
      </c>
      <c r="O69" s="8">
        <f>SUM(Lopen!H443:H449)</f>
        <v>0</v>
      </c>
      <c r="P69" s="9">
        <f>SUM(Lopen!I443:I449)</f>
        <v>0</v>
      </c>
      <c r="Q69" s="31">
        <f>AVERAGE($O$7:O69)</f>
        <v>0</v>
      </c>
      <c r="R69" s="32">
        <f>AVERAGE($P$7:P69)</f>
        <v>0</v>
      </c>
      <c r="T69" s="9">
        <f t="shared" si="1"/>
        <v>0</v>
      </c>
      <c r="U69" s="33">
        <f>AVERAGE($T$7:T69)</f>
        <v>0</v>
      </c>
    </row>
    <row r="70" spans="1:21">
      <c r="A70" s="11" t="s">
        <v>84</v>
      </c>
      <c r="B70" s="30" t="e">
        <f>AVERAGE(Algemeen!E450:E456)</f>
        <v>#DIV/0!</v>
      </c>
      <c r="C70" s="7" t="e">
        <f>AVERAGE(Algemeen!F450:F456)</f>
        <v>#DIV/0!</v>
      </c>
      <c r="E70" s="8">
        <f>SUM(Zwemmen!H450:H456)</f>
        <v>0</v>
      </c>
      <c r="F70" s="9">
        <f>SUM(Zwemmen!I450:I456)</f>
        <v>0</v>
      </c>
      <c r="G70" s="31">
        <f>AVERAGE($E$7:E70)</f>
        <v>0</v>
      </c>
      <c r="H70" s="32">
        <f>AVERAGE($F$7:F70)</f>
        <v>0</v>
      </c>
      <c r="J70" s="8">
        <f>SUM(Fietsen!I450:I456)</f>
        <v>0</v>
      </c>
      <c r="K70" s="9">
        <f>SUM(Fietsen!J450:J456)</f>
        <v>0</v>
      </c>
      <c r="L70" s="31">
        <f>AVERAGE($J$7:J70)</f>
        <v>0</v>
      </c>
      <c r="M70" s="32">
        <f>AVERAGE($K$7:K70)</f>
        <v>0</v>
      </c>
      <c r="O70" s="8">
        <f>SUM(Lopen!H450:H456)</f>
        <v>0</v>
      </c>
      <c r="P70" s="9">
        <f>SUM(Lopen!I450:I456)</f>
        <v>0</v>
      </c>
      <c r="Q70" s="31">
        <f>AVERAGE($O$7:O70)</f>
        <v>0</v>
      </c>
      <c r="R70" s="32">
        <f>AVERAGE($P$7:P70)</f>
        <v>0</v>
      </c>
      <c r="T70" s="9">
        <f t="shared" si="1"/>
        <v>0</v>
      </c>
      <c r="U70" s="33">
        <f>AVERAGE($T$7:T70)</f>
        <v>0</v>
      </c>
    </row>
    <row r="71" spans="1:21">
      <c r="A71" s="11" t="s">
        <v>85</v>
      </c>
      <c r="B71" s="30" t="e">
        <f>AVERAGE(Algemeen!E457:E463)</f>
        <v>#DIV/0!</v>
      </c>
      <c r="C71" s="7" t="e">
        <f>AVERAGE(Algemeen!F457:F463)</f>
        <v>#DIV/0!</v>
      </c>
      <c r="E71" s="8">
        <f>SUM(Zwemmen!H457:H463)</f>
        <v>0</v>
      </c>
      <c r="F71" s="9">
        <f>SUM(Zwemmen!I457:I463)</f>
        <v>0</v>
      </c>
      <c r="G71" s="31">
        <f>AVERAGE($E$7:E71)</f>
        <v>0</v>
      </c>
      <c r="H71" s="32">
        <f>AVERAGE($F$7:F71)</f>
        <v>0</v>
      </c>
      <c r="J71" s="8">
        <f>SUM(Fietsen!I457:I463)</f>
        <v>0</v>
      </c>
      <c r="K71" s="9">
        <f>SUM(Fietsen!J457:J463)</f>
        <v>0</v>
      </c>
      <c r="L71" s="31">
        <f>AVERAGE($J$7:J71)</f>
        <v>0</v>
      </c>
      <c r="M71" s="32">
        <f>AVERAGE($K$7:K71)</f>
        <v>0</v>
      </c>
      <c r="O71" s="8">
        <f>SUM(Lopen!H457:H463)</f>
        <v>0</v>
      </c>
      <c r="P71" s="9">
        <f>SUM(Lopen!I457:I463)</f>
        <v>0</v>
      </c>
      <c r="Q71" s="31">
        <f>AVERAGE($O$7:O71)</f>
        <v>0</v>
      </c>
      <c r="R71" s="32">
        <f>AVERAGE($P$7:P71)</f>
        <v>0</v>
      </c>
      <c r="T71" s="9">
        <f t="shared" si="1"/>
        <v>0</v>
      </c>
      <c r="U71" s="33">
        <f>AVERAGE($T$7:T71)</f>
        <v>0</v>
      </c>
    </row>
    <row r="73" spans="1:21" s="5" customFormat="1">
      <c r="E73" s="34">
        <f>SUM(E7:E72)</f>
        <v>0</v>
      </c>
      <c r="F73" s="35">
        <f>SUM(F7:F72)</f>
        <v>0</v>
      </c>
      <c r="J73" s="34">
        <f>SUM(J7:J72)</f>
        <v>0</v>
      </c>
      <c r="K73" s="35">
        <f>SUM(K7:K72)</f>
        <v>0</v>
      </c>
      <c r="O73" s="34">
        <f>SUM(O7:O72)</f>
        <v>0</v>
      </c>
      <c r="P73" s="35">
        <f>SUM(P7:P72)</f>
        <v>0</v>
      </c>
      <c r="T73" s="35">
        <f>SUM(T7:T71)</f>
        <v>0</v>
      </c>
    </row>
    <row r="74" spans="1:21">
      <c r="F74" s="36" t="e">
        <f>F73/T73</f>
        <v>#DIV/0!</v>
      </c>
      <c r="K74" s="36" t="e">
        <f>K73/T73</f>
        <v>#DIV/0!</v>
      </c>
      <c r="P74" s="36" t="e">
        <f>P73/T73</f>
        <v>#DIV/0!</v>
      </c>
    </row>
  </sheetData>
  <mergeCells count="11">
    <mergeCell ref="A1:U1"/>
    <mergeCell ref="T4:U4"/>
    <mergeCell ref="E5:F5"/>
    <mergeCell ref="G5:H5"/>
    <mergeCell ref="E4:H4"/>
    <mergeCell ref="J4:M4"/>
    <mergeCell ref="J5:K5"/>
    <mergeCell ref="L5:M5"/>
    <mergeCell ref="O4:R4"/>
    <mergeCell ref="O5:P5"/>
    <mergeCell ref="Q5:R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4"/>
  <sheetViews>
    <sheetView workbookViewId="0">
      <selection activeCell="F5" sqref="F5"/>
    </sheetView>
  </sheetViews>
  <sheetFormatPr defaultRowHeight="15"/>
  <cols>
    <col min="1" max="1" width="15.85546875" bestFit="1" customWidth="1"/>
    <col min="5" max="5" width="2.28515625" customWidth="1"/>
    <col min="9" max="9" width="2.28515625" customWidth="1"/>
    <col min="13" max="13" width="2.28515625" customWidth="1"/>
    <col min="15" max="15" width="76.42578125" customWidth="1"/>
  </cols>
  <sheetData>
    <row r="1" spans="1:15" ht="27" thickBot="1">
      <c r="A1" s="196" t="s">
        <v>163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8"/>
    </row>
    <row r="2" spans="1:15" ht="15.75" thickBot="1"/>
    <row r="3" spans="1:15" ht="15.75" thickBot="1">
      <c r="B3" s="205" t="s">
        <v>101</v>
      </c>
      <c r="C3" s="206"/>
      <c r="D3" s="207"/>
      <c r="E3" s="5"/>
      <c r="F3" s="205" t="s">
        <v>89</v>
      </c>
      <c r="G3" s="206"/>
      <c r="H3" s="207"/>
      <c r="I3" s="5"/>
      <c r="J3" s="205" t="s">
        <v>90</v>
      </c>
      <c r="K3" s="206"/>
      <c r="L3" s="207"/>
      <c r="M3" s="5"/>
      <c r="N3" s="68" t="s">
        <v>100</v>
      </c>
      <c r="O3" s="208" t="s">
        <v>10</v>
      </c>
    </row>
    <row r="4" spans="1:15" ht="15.75" thickBot="1">
      <c r="B4" s="69" t="s">
        <v>6</v>
      </c>
      <c r="C4" s="70" t="s">
        <v>7</v>
      </c>
      <c r="D4" s="71" t="s">
        <v>115</v>
      </c>
      <c r="E4" s="5"/>
      <c r="F4" s="69" t="s">
        <v>6</v>
      </c>
      <c r="G4" s="70" t="s">
        <v>7</v>
      </c>
      <c r="H4" s="71" t="s">
        <v>115</v>
      </c>
      <c r="I4" s="5"/>
      <c r="J4" s="69" t="s">
        <v>6</v>
      </c>
      <c r="K4" s="70" t="s">
        <v>7</v>
      </c>
      <c r="L4" s="71" t="s">
        <v>115</v>
      </c>
      <c r="M4" s="5"/>
      <c r="N4" s="82" t="s">
        <v>7</v>
      </c>
      <c r="O4" s="209"/>
    </row>
    <row r="5" spans="1:15">
      <c r="A5" s="64" t="s">
        <v>103</v>
      </c>
      <c r="B5" s="60">
        <f>SUM(Zwemmen!H6:H36)</f>
        <v>0</v>
      </c>
      <c r="C5" s="43">
        <f>SUM(Zwemmen!I6:I36)</f>
        <v>0</v>
      </c>
      <c r="D5" s="44" t="e">
        <f>C5/N5</f>
        <v>#DIV/0!</v>
      </c>
      <c r="E5" s="16"/>
      <c r="F5" s="46">
        <f>SUM(Fietsen!I6:I36)</f>
        <v>0</v>
      </c>
      <c r="G5" s="43">
        <f>SUM(Fietsen!J6:J36)</f>
        <v>0</v>
      </c>
      <c r="H5" s="44" t="e">
        <f>G5/N5</f>
        <v>#DIV/0!</v>
      </c>
      <c r="I5" s="16"/>
      <c r="J5" s="46">
        <f>SUM(Lopen!H6:H36)</f>
        <v>0</v>
      </c>
      <c r="K5" s="48">
        <f>SUM(Lopen!I6:I36)</f>
        <v>0</v>
      </c>
      <c r="L5" s="44" t="e">
        <f>K5/N5</f>
        <v>#DIV/0!</v>
      </c>
      <c r="M5" s="16"/>
      <c r="N5" s="191">
        <f>C5+G5+K5</f>
        <v>0</v>
      </c>
      <c r="O5" s="49"/>
    </row>
    <row r="6" spans="1:15">
      <c r="A6" s="65" t="s">
        <v>104</v>
      </c>
      <c r="B6" s="61">
        <f>SUM(Zwemmen!H37:H66)</f>
        <v>0</v>
      </c>
      <c r="C6" s="18">
        <f>SUM(Zwemmen!I37:I66)</f>
        <v>0</v>
      </c>
      <c r="D6" s="45" t="e">
        <f>C6/N6</f>
        <v>#DIV/0!</v>
      </c>
      <c r="E6" s="16"/>
      <c r="F6" s="47">
        <f>SUM(Fietsen!I37:I66)</f>
        <v>0</v>
      </c>
      <c r="G6" s="18">
        <f>SUM(Fietsen!J37:J66)</f>
        <v>0</v>
      </c>
      <c r="H6" s="45" t="e">
        <f>G6/N6</f>
        <v>#DIV/0!</v>
      </c>
      <c r="I6" s="16"/>
      <c r="J6" s="47">
        <f>SUM(Lopen!H37:H66)</f>
        <v>0</v>
      </c>
      <c r="K6" s="38">
        <f>SUM(Lopen!I37:I66)</f>
        <v>0</v>
      </c>
      <c r="L6" s="45" t="e">
        <f>K6/N6</f>
        <v>#DIV/0!</v>
      </c>
      <c r="M6" s="16"/>
      <c r="N6" s="191">
        <f t="shared" ref="N6:N8" si="0">C6+G6+K6</f>
        <v>0</v>
      </c>
      <c r="O6" s="50"/>
    </row>
    <row r="7" spans="1:15" ht="15.75" thickBot="1">
      <c r="A7" s="66" t="s">
        <v>105</v>
      </c>
      <c r="B7" s="62">
        <f>SUM(Zwemmen!H67:H97)</f>
        <v>0</v>
      </c>
      <c r="C7" s="51">
        <f>SUM(Zwemmen!I67:I97)</f>
        <v>0</v>
      </c>
      <c r="D7" s="52" t="e">
        <f>C7/N7</f>
        <v>#DIV/0!</v>
      </c>
      <c r="E7" s="16"/>
      <c r="F7" s="53">
        <f>SUM(Fietsen!I67:I97)</f>
        <v>0</v>
      </c>
      <c r="G7" s="51">
        <f>SUM(Fietsen!J67:J97)</f>
        <v>0</v>
      </c>
      <c r="H7" s="52" t="e">
        <f>G7/N7</f>
        <v>#DIV/0!</v>
      </c>
      <c r="I7" s="16"/>
      <c r="J7" s="53">
        <f>SUM(Lopen!H67:H97)</f>
        <v>0</v>
      </c>
      <c r="K7" s="54">
        <f>SUM(Lopen!I67:I97)</f>
        <v>0</v>
      </c>
      <c r="L7" s="52" t="e">
        <f>K7/N7</f>
        <v>#DIV/0!</v>
      </c>
      <c r="M7" s="16"/>
      <c r="N7" s="192">
        <f t="shared" si="0"/>
        <v>0</v>
      </c>
      <c r="O7" s="55"/>
    </row>
    <row r="8" spans="1:15" ht="15.75" thickBot="1">
      <c r="A8" s="67" t="s">
        <v>116</v>
      </c>
      <c r="B8" s="63">
        <f>SUM(B5:B7)</f>
        <v>0</v>
      </c>
      <c r="C8" s="56">
        <f>SUM(C5:C7)</f>
        <v>0</v>
      </c>
      <c r="D8" s="57" t="e">
        <f>C8/N8</f>
        <v>#DIV/0!</v>
      </c>
      <c r="E8" s="16"/>
      <c r="F8" s="58">
        <f>SUM(F5:F7)</f>
        <v>0</v>
      </c>
      <c r="G8" s="56">
        <f>SUM(G5:G7)</f>
        <v>0</v>
      </c>
      <c r="H8" s="57" t="e">
        <f>G8/N8</f>
        <v>#DIV/0!</v>
      </c>
      <c r="I8" s="16"/>
      <c r="J8" s="58">
        <f>SUM(J5:J7)</f>
        <v>0</v>
      </c>
      <c r="K8" s="59">
        <f>SUM(K5:K7)</f>
        <v>0</v>
      </c>
      <c r="L8" s="57" t="e">
        <f>K8/N8</f>
        <v>#DIV/0!</v>
      </c>
      <c r="M8" s="16"/>
      <c r="N8" s="193">
        <f t="shared" si="0"/>
        <v>0</v>
      </c>
      <c r="O8" s="80"/>
    </row>
    <row r="9" spans="1:15" ht="15.75" thickBot="1">
      <c r="B9" s="16"/>
      <c r="C9" s="16"/>
      <c r="D9" s="39"/>
      <c r="E9" s="16"/>
      <c r="F9" s="16"/>
      <c r="G9" s="16"/>
      <c r="H9" s="39"/>
      <c r="I9" s="16"/>
      <c r="J9" s="40"/>
      <c r="K9" s="40"/>
      <c r="L9" s="41"/>
      <c r="M9" s="16"/>
      <c r="N9" s="16"/>
    </row>
    <row r="10" spans="1:15">
      <c r="A10" s="64" t="s">
        <v>106</v>
      </c>
      <c r="B10" s="60">
        <f>SUM(Zwemmen!H98:H127)</f>
        <v>0</v>
      </c>
      <c r="C10" s="43">
        <f>SUM(Zwemmen!I98:I127)</f>
        <v>0</v>
      </c>
      <c r="D10" s="44" t="e">
        <f t="shared" ref="D10:D22" si="1">C10/N10</f>
        <v>#DIV/0!</v>
      </c>
      <c r="E10" s="16"/>
      <c r="F10" s="46">
        <f>SUM(Fietsen!I98:I128)</f>
        <v>0</v>
      </c>
      <c r="G10" s="43">
        <f>SUM(Fietsen!J98:J128)</f>
        <v>0</v>
      </c>
      <c r="H10" s="44" t="e">
        <f t="shared" ref="H10:H22" si="2">G10/N10</f>
        <v>#DIV/0!</v>
      </c>
      <c r="I10" s="16"/>
      <c r="J10" s="46">
        <f>SUM(Lopen!H98:H128)</f>
        <v>0</v>
      </c>
      <c r="K10" s="48">
        <f>SUM(Lopen!I98:I128)</f>
        <v>0</v>
      </c>
      <c r="L10" s="44" t="e">
        <f t="shared" ref="L10:L22" si="3">K10/N10</f>
        <v>#DIV/0!</v>
      </c>
      <c r="M10" s="16"/>
      <c r="N10" s="194">
        <f>C10+G10+K10</f>
        <v>0</v>
      </c>
      <c r="O10" s="49"/>
    </row>
    <row r="11" spans="1:15">
      <c r="A11" s="65" t="s">
        <v>107</v>
      </c>
      <c r="B11" s="61">
        <f>SUM(Zwemmen!H129:H156)</f>
        <v>0</v>
      </c>
      <c r="C11" s="18">
        <f>SUM(Zwemmen!I129:I156)</f>
        <v>0</v>
      </c>
      <c r="D11" s="45" t="e">
        <f t="shared" si="1"/>
        <v>#DIV/0!</v>
      </c>
      <c r="E11" s="16"/>
      <c r="F11" s="47">
        <f>SUM(Fietsen!I129:I156)</f>
        <v>0</v>
      </c>
      <c r="G11" s="18">
        <f>SUM(Fietsen!J129:J156)</f>
        <v>0</v>
      </c>
      <c r="H11" s="45" t="e">
        <f t="shared" si="2"/>
        <v>#DIV/0!</v>
      </c>
      <c r="I11" s="16"/>
      <c r="J11" s="47">
        <f>SUM(Lopen!H129:H156)</f>
        <v>0</v>
      </c>
      <c r="K11" s="38">
        <f>SUM(Lopen!I129:I156)</f>
        <v>0</v>
      </c>
      <c r="L11" s="45" t="e">
        <f t="shared" si="3"/>
        <v>#DIV/0!</v>
      </c>
      <c r="M11" s="16"/>
      <c r="N11" s="191">
        <f t="shared" ref="N11:N22" si="4">C11+G11+K11</f>
        <v>0</v>
      </c>
      <c r="O11" s="50"/>
    </row>
    <row r="12" spans="1:15">
      <c r="A12" s="65" t="s">
        <v>108</v>
      </c>
      <c r="B12" s="61">
        <f>SUM(Zwemmen!H157:H187)</f>
        <v>0</v>
      </c>
      <c r="C12" s="18">
        <f>SUM(Zwemmen!I157:I187)</f>
        <v>0</v>
      </c>
      <c r="D12" s="45" t="e">
        <f t="shared" si="1"/>
        <v>#DIV/0!</v>
      </c>
      <c r="E12" s="16"/>
      <c r="F12" s="47">
        <f>SUM(Fietsen!I157:I187)</f>
        <v>0</v>
      </c>
      <c r="G12" s="18">
        <f>SUM(Fietsen!J157:J187)</f>
        <v>0</v>
      </c>
      <c r="H12" s="45" t="e">
        <f t="shared" si="2"/>
        <v>#DIV/0!</v>
      </c>
      <c r="I12" s="16"/>
      <c r="J12" s="47">
        <f>SUM(Lopen!H157:H187)</f>
        <v>0</v>
      </c>
      <c r="K12" s="38">
        <f>SUM(Lopen!I157:I187)</f>
        <v>0</v>
      </c>
      <c r="L12" s="45" t="e">
        <f t="shared" si="3"/>
        <v>#DIV/0!</v>
      </c>
      <c r="M12" s="16"/>
      <c r="N12" s="191">
        <f t="shared" si="4"/>
        <v>0</v>
      </c>
      <c r="O12" s="50"/>
    </row>
    <row r="13" spans="1:15">
      <c r="A13" s="65" t="s">
        <v>109</v>
      </c>
      <c r="B13" s="61">
        <f>SUM(Zwemmen!H188:H217)</f>
        <v>0</v>
      </c>
      <c r="C13" s="18">
        <f>SUM(Zwemmen!I188:I217)</f>
        <v>0</v>
      </c>
      <c r="D13" s="45" t="e">
        <f t="shared" si="1"/>
        <v>#DIV/0!</v>
      </c>
      <c r="E13" s="16"/>
      <c r="F13" s="47">
        <f>SUM(Fietsen!I188:I217)</f>
        <v>0</v>
      </c>
      <c r="G13" s="18">
        <f>SUM(Fietsen!J188:J217)</f>
        <v>0</v>
      </c>
      <c r="H13" s="45" t="e">
        <f t="shared" si="2"/>
        <v>#DIV/0!</v>
      </c>
      <c r="I13" s="16"/>
      <c r="J13" s="47">
        <f>SUM(Lopen!H188:H217)</f>
        <v>0</v>
      </c>
      <c r="K13" s="38">
        <f>SUM(Lopen!I188:I217)</f>
        <v>0</v>
      </c>
      <c r="L13" s="45" t="e">
        <f t="shared" si="3"/>
        <v>#DIV/0!</v>
      </c>
      <c r="M13" s="16"/>
      <c r="N13" s="191">
        <f t="shared" si="4"/>
        <v>0</v>
      </c>
      <c r="O13" s="50"/>
    </row>
    <row r="14" spans="1:15">
      <c r="A14" s="65" t="s">
        <v>110</v>
      </c>
      <c r="B14" s="61">
        <f>SUM(Zwemmen!H218:H248)</f>
        <v>0</v>
      </c>
      <c r="C14" s="18">
        <f>SUM(Zwemmen!I218:I248)</f>
        <v>0</v>
      </c>
      <c r="D14" s="45" t="e">
        <f t="shared" si="1"/>
        <v>#DIV/0!</v>
      </c>
      <c r="E14" s="16"/>
      <c r="F14" s="47">
        <f>SUM(Fietsen!I218:I248)</f>
        <v>0</v>
      </c>
      <c r="G14" s="18">
        <f>SUM(Fietsen!J218:J248)</f>
        <v>0</v>
      </c>
      <c r="H14" s="45" t="e">
        <f t="shared" si="2"/>
        <v>#DIV/0!</v>
      </c>
      <c r="I14" s="16"/>
      <c r="J14" s="47">
        <f>SUM(Lopen!H218:H248)</f>
        <v>0</v>
      </c>
      <c r="K14" s="38">
        <f>SUM(Lopen!I218:I248)</f>
        <v>0</v>
      </c>
      <c r="L14" s="45" t="e">
        <f t="shared" si="3"/>
        <v>#DIV/0!</v>
      </c>
      <c r="M14" s="16"/>
      <c r="N14" s="191">
        <f t="shared" si="4"/>
        <v>0</v>
      </c>
      <c r="O14" s="50"/>
    </row>
    <row r="15" spans="1:15">
      <c r="A15" s="65" t="s">
        <v>111</v>
      </c>
      <c r="B15" s="61">
        <f>SUM(Zwemmen!H249:H278)</f>
        <v>0</v>
      </c>
      <c r="C15" s="18">
        <f>SUM(Zwemmen!I249:I278)</f>
        <v>0</v>
      </c>
      <c r="D15" s="45" t="e">
        <f t="shared" si="1"/>
        <v>#DIV/0!</v>
      </c>
      <c r="E15" s="16"/>
      <c r="F15" s="47">
        <f>SUM(Fietsen!I249:I278)</f>
        <v>0</v>
      </c>
      <c r="G15" s="18">
        <f>SUM(Fietsen!J249:J278)</f>
        <v>0</v>
      </c>
      <c r="H15" s="45" t="e">
        <f t="shared" si="2"/>
        <v>#DIV/0!</v>
      </c>
      <c r="I15" s="16"/>
      <c r="J15" s="47">
        <f>SUM(Lopen!H249:H278)</f>
        <v>0</v>
      </c>
      <c r="K15" s="38">
        <f>SUM(Lopen!I249:I278)</f>
        <v>0</v>
      </c>
      <c r="L15" s="45" t="e">
        <f t="shared" si="3"/>
        <v>#DIV/0!</v>
      </c>
      <c r="M15" s="16"/>
      <c r="N15" s="191">
        <f t="shared" si="4"/>
        <v>0</v>
      </c>
      <c r="O15" s="50"/>
    </row>
    <row r="16" spans="1:15">
      <c r="A16" s="65" t="s">
        <v>112</v>
      </c>
      <c r="B16" s="61">
        <f>SUM(Zwemmen!H279:H309)</f>
        <v>0</v>
      </c>
      <c r="C16" s="18">
        <f>SUM(Zwemmen!I279:I309)</f>
        <v>0</v>
      </c>
      <c r="D16" s="45" t="e">
        <f t="shared" si="1"/>
        <v>#DIV/0!</v>
      </c>
      <c r="E16" s="16"/>
      <c r="F16" s="47">
        <f>SUM(Fietsen!I279:I309)</f>
        <v>0</v>
      </c>
      <c r="G16" s="18">
        <f>SUM(Fietsen!J279:J309)</f>
        <v>0</v>
      </c>
      <c r="H16" s="45" t="e">
        <f t="shared" si="2"/>
        <v>#DIV/0!</v>
      </c>
      <c r="I16" s="16"/>
      <c r="J16" s="47">
        <f>SUM(Lopen!H279:H309)</f>
        <v>0</v>
      </c>
      <c r="K16" s="38">
        <f>SUM(Lopen!I279:I309)</f>
        <v>0</v>
      </c>
      <c r="L16" s="45" t="e">
        <f t="shared" si="3"/>
        <v>#DIV/0!</v>
      </c>
      <c r="M16" s="16"/>
      <c r="N16" s="191">
        <f t="shared" si="4"/>
        <v>0</v>
      </c>
      <c r="O16" s="50"/>
    </row>
    <row r="17" spans="1:15">
      <c r="A17" s="65" t="s">
        <v>113</v>
      </c>
      <c r="B17" s="61">
        <f>SUM(Zwemmen!H310:H340)</f>
        <v>0</v>
      </c>
      <c r="C17" s="18">
        <f>SUM(Zwemmen!I310:I340)</f>
        <v>0</v>
      </c>
      <c r="D17" s="45" t="e">
        <f t="shared" si="1"/>
        <v>#DIV/0!</v>
      </c>
      <c r="E17" s="16"/>
      <c r="F17" s="47">
        <f>SUM(Fietsen!I310:I340)</f>
        <v>0</v>
      </c>
      <c r="G17" s="18">
        <f>SUM(Fietsen!J310:J340)</f>
        <v>0</v>
      </c>
      <c r="H17" s="45" t="e">
        <f t="shared" si="2"/>
        <v>#DIV/0!</v>
      </c>
      <c r="I17" s="16"/>
      <c r="J17" s="47">
        <f>SUM(Lopen!H310:H340)</f>
        <v>0</v>
      </c>
      <c r="K17" s="38">
        <f>SUM(Lopen!I310:I340)</f>
        <v>0</v>
      </c>
      <c r="L17" s="45" t="e">
        <f t="shared" si="3"/>
        <v>#DIV/0!</v>
      </c>
      <c r="M17" s="16"/>
      <c r="N17" s="191">
        <f t="shared" si="4"/>
        <v>0</v>
      </c>
      <c r="O17" s="50"/>
    </row>
    <row r="18" spans="1:15">
      <c r="A18" s="65" t="s">
        <v>114</v>
      </c>
      <c r="B18" s="61">
        <f>SUM(Zwemmen!H341:H370)</f>
        <v>0</v>
      </c>
      <c r="C18" s="18">
        <f>SUM(Zwemmen!I341:I370)</f>
        <v>0</v>
      </c>
      <c r="D18" s="45" t="e">
        <f t="shared" si="1"/>
        <v>#DIV/0!</v>
      </c>
      <c r="E18" s="16"/>
      <c r="F18" s="47">
        <f>SUM(Fietsen!I341:I370)</f>
        <v>0</v>
      </c>
      <c r="G18" s="18">
        <f>SUM(Fietsen!J341:J370)</f>
        <v>0</v>
      </c>
      <c r="H18" s="45" t="e">
        <f t="shared" si="2"/>
        <v>#DIV/0!</v>
      </c>
      <c r="I18" s="16"/>
      <c r="J18" s="47">
        <f>SUM(Lopen!H341:H370)</f>
        <v>0</v>
      </c>
      <c r="K18" s="38">
        <f>SUM(Lopen!I341:I370)</f>
        <v>0</v>
      </c>
      <c r="L18" s="45" t="e">
        <f t="shared" si="3"/>
        <v>#DIV/0!</v>
      </c>
      <c r="M18" s="16"/>
      <c r="N18" s="191">
        <f t="shared" si="4"/>
        <v>0</v>
      </c>
      <c r="O18" s="50"/>
    </row>
    <row r="19" spans="1:15">
      <c r="A19" s="65" t="s">
        <v>103</v>
      </c>
      <c r="B19" s="61">
        <f>SUM(Zwemmen!H371:H401)</f>
        <v>0</v>
      </c>
      <c r="C19" s="18">
        <f>SUM(Zwemmen!I371:I401)</f>
        <v>0</v>
      </c>
      <c r="D19" s="45" t="e">
        <f t="shared" si="1"/>
        <v>#DIV/0!</v>
      </c>
      <c r="E19" s="16"/>
      <c r="F19" s="47">
        <f>SUM(Fietsen!I371:I401)</f>
        <v>0</v>
      </c>
      <c r="G19" s="18">
        <f>SUM(Fietsen!J371:J401)</f>
        <v>0</v>
      </c>
      <c r="H19" s="45" t="e">
        <f t="shared" si="2"/>
        <v>#DIV/0!</v>
      </c>
      <c r="I19" s="16"/>
      <c r="J19" s="47">
        <f>SUM(Lopen!H371:H401)</f>
        <v>0</v>
      </c>
      <c r="K19" s="38">
        <f>SUM(Lopen!I371:I401)</f>
        <v>0</v>
      </c>
      <c r="L19" s="45" t="e">
        <f t="shared" si="3"/>
        <v>#DIV/0!</v>
      </c>
      <c r="M19" s="16"/>
      <c r="N19" s="191">
        <f t="shared" si="4"/>
        <v>0</v>
      </c>
      <c r="O19" s="50"/>
    </row>
    <row r="20" spans="1:15">
      <c r="A20" s="65" t="s">
        <v>104</v>
      </c>
      <c r="B20" s="61">
        <f>SUM(Zwemmen!H402:H431)</f>
        <v>0</v>
      </c>
      <c r="C20" s="18">
        <f>SUM(Zwemmen!I402:I431)</f>
        <v>0</v>
      </c>
      <c r="D20" s="45" t="e">
        <f t="shared" si="1"/>
        <v>#DIV/0!</v>
      </c>
      <c r="E20" s="16"/>
      <c r="F20" s="47">
        <f>SUM(Fietsen!I402:I431)</f>
        <v>0</v>
      </c>
      <c r="G20" s="18">
        <f>SUM(Fietsen!J402:J431)</f>
        <v>0</v>
      </c>
      <c r="H20" s="45" t="e">
        <f t="shared" si="2"/>
        <v>#DIV/0!</v>
      </c>
      <c r="I20" s="16"/>
      <c r="J20" s="47">
        <f>SUM(Lopen!H402:H431)</f>
        <v>0</v>
      </c>
      <c r="K20" s="38">
        <f>SUM(Lopen!I402:I431)</f>
        <v>0</v>
      </c>
      <c r="L20" s="45" t="e">
        <f t="shared" si="3"/>
        <v>#DIV/0!</v>
      </c>
      <c r="M20" s="16"/>
      <c r="N20" s="191">
        <f t="shared" si="4"/>
        <v>0</v>
      </c>
      <c r="O20" s="50"/>
    </row>
    <row r="21" spans="1:15" ht="15.75" thickBot="1">
      <c r="A21" s="66" t="s">
        <v>105</v>
      </c>
      <c r="B21" s="62">
        <f>SUM(Zwemmen!H432:H462)</f>
        <v>0</v>
      </c>
      <c r="C21" s="51">
        <f>SUM(Zwemmen!I432:I462)</f>
        <v>0</v>
      </c>
      <c r="D21" s="52" t="e">
        <f t="shared" si="1"/>
        <v>#DIV/0!</v>
      </c>
      <c r="E21" s="16"/>
      <c r="F21" s="53">
        <f>SUM(Fietsen!I432:I462)</f>
        <v>0</v>
      </c>
      <c r="G21" s="51">
        <f>SUM(Fietsen!J432:J462)</f>
        <v>0</v>
      </c>
      <c r="H21" s="52" t="e">
        <f t="shared" si="2"/>
        <v>#DIV/0!</v>
      </c>
      <c r="I21" s="16"/>
      <c r="J21" s="53">
        <f>SUM(Lopen!H432:H462)</f>
        <v>0</v>
      </c>
      <c r="K21" s="54">
        <f>SUM(Lopen!I432:I462)</f>
        <v>0</v>
      </c>
      <c r="L21" s="52" t="e">
        <f t="shared" si="3"/>
        <v>#DIV/0!</v>
      </c>
      <c r="M21" s="16"/>
      <c r="N21" s="195">
        <f t="shared" si="4"/>
        <v>0</v>
      </c>
      <c r="O21" s="55"/>
    </row>
    <row r="22" spans="1:15" ht="15.75" thickBot="1">
      <c r="A22" s="67" t="s">
        <v>117</v>
      </c>
      <c r="B22" s="63">
        <f>SUM(B10:B21)</f>
        <v>0</v>
      </c>
      <c r="C22" s="59">
        <f>SUM(C10:C21)</f>
        <v>0</v>
      </c>
      <c r="D22" s="57" t="e">
        <f t="shared" si="1"/>
        <v>#DIV/0!</v>
      </c>
      <c r="E22" s="42"/>
      <c r="F22" s="58">
        <f>SUM(F10:F21)</f>
        <v>0</v>
      </c>
      <c r="G22" s="59">
        <f>SUM(G10:G21)</f>
        <v>0</v>
      </c>
      <c r="H22" s="57" t="e">
        <f t="shared" si="2"/>
        <v>#DIV/0!</v>
      </c>
      <c r="I22" s="42"/>
      <c r="J22" s="58">
        <f>SUM(J10:J21)</f>
        <v>0</v>
      </c>
      <c r="K22" s="59">
        <f>SUM(K10:K21)</f>
        <v>0</v>
      </c>
      <c r="L22" s="57" t="e">
        <f t="shared" si="3"/>
        <v>#DIV/0!</v>
      </c>
      <c r="M22" s="42"/>
      <c r="N22" s="193">
        <f t="shared" si="4"/>
        <v>0</v>
      </c>
      <c r="O22" s="81"/>
    </row>
    <row r="23" spans="1:15" ht="15.75" thickBot="1"/>
    <row r="24" spans="1:15" ht="15.75" thickBot="1">
      <c r="A24" s="67" t="s">
        <v>161</v>
      </c>
      <c r="B24" s="63">
        <f>B8+B22</f>
        <v>0</v>
      </c>
      <c r="C24" s="59">
        <f t="shared" ref="C24:N24" si="5">C8+C22</f>
        <v>0</v>
      </c>
      <c r="D24" s="57" t="e">
        <f>C24/N24</f>
        <v>#DIV/0!</v>
      </c>
      <c r="E24" s="120"/>
      <c r="F24" s="58">
        <f t="shared" si="5"/>
        <v>0</v>
      </c>
      <c r="G24" s="59">
        <f t="shared" si="5"/>
        <v>0</v>
      </c>
      <c r="H24" s="57" t="e">
        <f>G24/N24</f>
        <v>#DIV/0!</v>
      </c>
      <c r="I24" s="120"/>
      <c r="J24" s="58">
        <f t="shared" si="5"/>
        <v>0</v>
      </c>
      <c r="K24" s="59">
        <f t="shared" si="5"/>
        <v>0</v>
      </c>
      <c r="L24" s="57" t="e">
        <f>K24/N24</f>
        <v>#DIV/0!</v>
      </c>
      <c r="M24" s="120"/>
      <c r="N24" s="193">
        <f t="shared" si="5"/>
        <v>0</v>
      </c>
    </row>
  </sheetData>
  <mergeCells count="5">
    <mergeCell ref="B3:D3"/>
    <mergeCell ref="F3:H3"/>
    <mergeCell ref="J3:L3"/>
    <mergeCell ref="O3:O4"/>
    <mergeCell ref="A1:O1"/>
  </mergeCells>
  <pageMargins left="0.70866141732283472" right="0.70866141732283472" top="0.19685039370078741" bottom="0.55118110236220474" header="0.31496062992125984" footer="0.31496062992125984"/>
  <pageSetup paperSize="9"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E464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5" sqref="B5"/>
    </sheetView>
  </sheetViews>
  <sheetFormatPr defaultRowHeight="15"/>
  <cols>
    <col min="1" max="1" width="7.85546875" bestFit="1" customWidth="1"/>
    <col min="2" max="2" width="4" bestFit="1" customWidth="1"/>
    <col min="3" max="3" width="10.7109375" bestFit="1" customWidth="1"/>
    <col min="4" max="4" width="1.7109375" style="87" customWidth="1"/>
    <col min="5" max="7" width="8.7109375" bestFit="1" customWidth="1"/>
    <col min="8" max="8" width="1.7109375" customWidth="1"/>
    <col min="9" max="14" width="8.7109375" bestFit="1" customWidth="1"/>
    <col min="15" max="15" width="1.7109375" customWidth="1"/>
    <col min="16" max="17" width="8.7109375" bestFit="1" customWidth="1"/>
    <col min="18" max="18" width="2.28515625" customWidth="1"/>
    <col min="19" max="23" width="8.7109375" bestFit="1" customWidth="1"/>
    <col min="24" max="24" width="2.28515625" customWidth="1"/>
    <col min="25" max="27" width="8.7109375" bestFit="1" customWidth="1"/>
    <col min="28" max="28" width="2.28515625" customWidth="1"/>
    <col min="29" max="31" width="8.7109375" bestFit="1" customWidth="1"/>
    <col min="32" max="32" width="2.28515625" customWidth="1"/>
    <col min="33" max="43" width="8.7109375" bestFit="1" customWidth="1"/>
    <col min="44" max="44" width="2.28515625" customWidth="1"/>
    <col min="45" max="47" width="8.7109375" bestFit="1" customWidth="1"/>
    <col min="48" max="48" width="2.28515625" customWidth="1"/>
    <col min="49" max="57" width="8.7109375" bestFit="1" customWidth="1"/>
  </cols>
  <sheetData>
    <row r="1" spans="1:57" ht="27" thickBot="1">
      <c r="A1" s="196" t="s">
        <v>169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97"/>
      <c r="AL1" s="197"/>
      <c r="AM1" s="197"/>
      <c r="AN1" s="197"/>
      <c r="AO1" s="197"/>
      <c r="AP1" s="197"/>
      <c r="AQ1" s="197"/>
      <c r="AR1" s="197"/>
      <c r="AS1" s="198"/>
    </row>
    <row r="2" spans="1:57" ht="15.75" thickBot="1"/>
    <row r="3" spans="1:57" ht="15.75" thickBot="1">
      <c r="D3" s="154"/>
      <c r="E3" s="210" t="s">
        <v>100</v>
      </c>
      <c r="F3" s="211"/>
      <c r="G3" s="211"/>
      <c r="H3" s="155"/>
      <c r="I3" s="210" t="s">
        <v>101</v>
      </c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2"/>
      <c r="X3" s="150"/>
      <c r="Y3" s="210" t="s">
        <v>89</v>
      </c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150"/>
      <c r="AS3" s="210" t="s">
        <v>90</v>
      </c>
      <c r="AT3" s="211"/>
      <c r="AU3" s="211"/>
      <c r="AV3" s="211"/>
      <c r="AW3" s="211"/>
      <c r="AX3" s="211"/>
      <c r="AY3" s="211"/>
      <c r="AZ3" s="211"/>
      <c r="BA3" s="211"/>
      <c r="BB3" s="211"/>
      <c r="BC3" s="211"/>
      <c r="BD3" s="211"/>
      <c r="BE3" s="212"/>
    </row>
    <row r="4" spans="1:57" s="84" customFormat="1" ht="120.75" thickBot="1">
      <c r="D4" s="133"/>
      <c r="E4" s="132" t="s">
        <v>101</v>
      </c>
      <c r="F4" s="108" t="s">
        <v>89</v>
      </c>
      <c r="G4" s="121" t="s">
        <v>90</v>
      </c>
      <c r="H4" s="106"/>
      <c r="I4" s="149" t="s">
        <v>126</v>
      </c>
      <c r="J4" s="93" t="s">
        <v>127</v>
      </c>
      <c r="K4" s="93" t="s">
        <v>128</v>
      </c>
      <c r="L4" s="93" t="s">
        <v>129</v>
      </c>
      <c r="M4" s="93" t="s">
        <v>130</v>
      </c>
      <c r="N4" s="94" t="s">
        <v>131</v>
      </c>
      <c r="O4" s="109"/>
      <c r="P4" s="108" t="s">
        <v>158</v>
      </c>
      <c r="Q4" s="108" t="s">
        <v>159</v>
      </c>
      <c r="R4" s="103"/>
      <c r="S4" s="108" t="s">
        <v>132</v>
      </c>
      <c r="T4" s="108" t="s">
        <v>134</v>
      </c>
      <c r="U4" s="108" t="s">
        <v>135</v>
      </c>
      <c r="V4" s="108" t="s">
        <v>133</v>
      </c>
      <c r="W4" s="121" t="s">
        <v>136</v>
      </c>
      <c r="X4" s="123"/>
      <c r="Y4" s="84" t="s">
        <v>144</v>
      </c>
      <c r="Z4" s="84" t="s">
        <v>145</v>
      </c>
      <c r="AA4" s="84" t="s">
        <v>119</v>
      </c>
      <c r="AB4" s="123"/>
      <c r="AC4" s="84" t="s">
        <v>146</v>
      </c>
      <c r="AD4" s="84" t="s">
        <v>147</v>
      </c>
      <c r="AE4" s="84" t="s">
        <v>148</v>
      </c>
      <c r="AF4" s="123"/>
      <c r="AG4" s="84" t="s">
        <v>137</v>
      </c>
      <c r="AH4" s="84" t="s">
        <v>138</v>
      </c>
      <c r="AI4" s="84" t="s">
        <v>134</v>
      </c>
      <c r="AJ4" s="84" t="s">
        <v>135</v>
      </c>
      <c r="AK4" s="84" t="s">
        <v>162</v>
      </c>
      <c r="AL4" s="84" t="s">
        <v>140</v>
      </c>
      <c r="AM4" s="84" t="s">
        <v>133</v>
      </c>
      <c r="AN4" s="84" t="s">
        <v>141</v>
      </c>
      <c r="AO4" s="84" t="s">
        <v>142</v>
      </c>
      <c r="AP4" s="84" t="s">
        <v>143</v>
      </c>
      <c r="AQ4" s="84" t="s">
        <v>136</v>
      </c>
      <c r="AR4" s="123"/>
      <c r="AS4" s="132" t="s">
        <v>146</v>
      </c>
      <c r="AT4" s="108" t="s">
        <v>148</v>
      </c>
      <c r="AU4" s="108" t="s">
        <v>156</v>
      </c>
      <c r="AV4" s="133"/>
      <c r="AW4" s="108" t="s">
        <v>137</v>
      </c>
      <c r="AX4" s="108" t="s">
        <v>149</v>
      </c>
      <c r="AY4" s="108" t="s">
        <v>150</v>
      </c>
      <c r="AZ4" s="108" t="s">
        <v>151</v>
      </c>
      <c r="BA4" s="108" t="s">
        <v>152</v>
      </c>
      <c r="BB4" s="108" t="s">
        <v>153</v>
      </c>
      <c r="BC4" s="108" t="s">
        <v>154</v>
      </c>
      <c r="BD4" s="108" t="s">
        <v>155</v>
      </c>
      <c r="BE4" s="121" t="s">
        <v>136</v>
      </c>
    </row>
    <row r="5" spans="1:57" s="84" customFormat="1" ht="15.75" thickBot="1">
      <c r="A5" s="156" t="s">
        <v>160</v>
      </c>
      <c r="C5" s="157">
        <f>E6+F6+G6</f>
        <v>0</v>
      </c>
      <c r="D5" s="133"/>
      <c r="E5" s="117" t="e">
        <f>E6/C5</f>
        <v>#DIV/0!</v>
      </c>
      <c r="F5" s="118" t="e">
        <f>F6/C5</f>
        <v>#DIV/0!</v>
      </c>
      <c r="G5" s="119" t="e">
        <f>G6/C5</f>
        <v>#DIV/0!</v>
      </c>
      <c r="H5" s="106"/>
      <c r="I5" s="116" t="e">
        <f>I6/E6</f>
        <v>#DIV/0!</v>
      </c>
      <c r="J5" s="116" t="e">
        <f>J6/E6</f>
        <v>#DIV/0!</v>
      </c>
      <c r="K5" s="116" t="e">
        <f>K6/$E$6</f>
        <v>#DIV/0!</v>
      </c>
      <c r="L5" s="116" t="e">
        <f t="shared" ref="L5:N5" si="0">L6/$E$6</f>
        <v>#DIV/0!</v>
      </c>
      <c r="M5" s="116" t="e">
        <f t="shared" si="0"/>
        <v>#DIV/0!</v>
      </c>
      <c r="N5" s="116" t="e">
        <f t="shared" si="0"/>
        <v>#DIV/0!</v>
      </c>
      <c r="O5" s="115"/>
      <c r="P5" s="114" t="e">
        <f>(I6+J6+K6+L6)/E6</f>
        <v>#DIV/0!</v>
      </c>
      <c r="Q5" s="114" t="e">
        <f>(M6+N6)/E6</f>
        <v>#DIV/0!</v>
      </c>
      <c r="R5" s="109"/>
      <c r="S5" s="114" t="e">
        <f>S6/Maandtotalen!$C$24</f>
        <v>#DIV/0!</v>
      </c>
      <c r="T5" s="114" t="e">
        <f>T6/Maandtotalen!$C$24</f>
        <v>#DIV/0!</v>
      </c>
      <c r="U5" s="114" t="e">
        <f>U6/Maandtotalen!$C$24</f>
        <v>#DIV/0!</v>
      </c>
      <c r="V5" s="114" t="e">
        <f>V6/Maandtotalen!$C$24</f>
        <v>#DIV/0!</v>
      </c>
      <c r="W5" s="114" t="e">
        <f>W6/Maandtotalen!$C$24</f>
        <v>#DIV/0!</v>
      </c>
      <c r="X5" s="123"/>
      <c r="Y5" s="114" t="e">
        <f>Y6/(AA6+Z6+Y6)</f>
        <v>#DIV/0!</v>
      </c>
      <c r="Z5" s="114" t="e">
        <f>Z6/(Y6+Z6+AA6)</f>
        <v>#DIV/0!</v>
      </c>
      <c r="AA5" s="114" t="e">
        <f>AA6/(Y6+Z6+AA6)</f>
        <v>#DIV/0!</v>
      </c>
      <c r="AB5" s="123"/>
      <c r="AC5" s="114" t="e">
        <f>AC6/(AC6+AD6+AE6)</f>
        <v>#DIV/0!</v>
      </c>
      <c r="AD5" s="114" t="e">
        <f>AD6/(AC6+AD6+AE6)</f>
        <v>#DIV/0!</v>
      </c>
      <c r="AE5" s="114" t="e">
        <f>AE6/(AC6+AD6+AE6)</f>
        <v>#DIV/0!</v>
      </c>
      <c r="AF5" s="123"/>
      <c r="AG5" s="114" t="e">
        <f>AG6/Maandtotalen!$F$24</f>
        <v>#DIV/0!</v>
      </c>
      <c r="AH5" s="114" t="e">
        <f>AH6/Maandtotalen!$F$24</f>
        <v>#DIV/0!</v>
      </c>
      <c r="AI5" s="114" t="e">
        <f>AI6/Maandtotalen!$F$24</f>
        <v>#DIV/0!</v>
      </c>
      <c r="AJ5" s="114" t="e">
        <f>AJ6/Maandtotalen!$F$24</f>
        <v>#DIV/0!</v>
      </c>
      <c r="AK5" s="114" t="e">
        <f>AK6/Maandtotalen!$F$24</f>
        <v>#DIV/0!</v>
      </c>
      <c r="AL5" s="114" t="e">
        <f>AL6/Maandtotalen!$F$24</f>
        <v>#DIV/0!</v>
      </c>
      <c r="AM5" s="114" t="e">
        <f>AM6/Maandtotalen!$F$24</f>
        <v>#DIV/0!</v>
      </c>
      <c r="AN5" s="114" t="e">
        <f>AN6/Maandtotalen!$F$24</f>
        <v>#DIV/0!</v>
      </c>
      <c r="AO5" s="114" t="e">
        <f>AO6/Maandtotalen!$F$24</f>
        <v>#DIV/0!</v>
      </c>
      <c r="AP5" s="114" t="e">
        <f>AP6/Maandtotalen!$F$24</f>
        <v>#DIV/0!</v>
      </c>
      <c r="AQ5" s="114" t="e">
        <f>AQ6/Maandtotalen!$F$24</f>
        <v>#DIV/0!</v>
      </c>
      <c r="AR5" s="123"/>
      <c r="AS5" s="134" t="e">
        <f>AS6/Maandtotalen!$J$24</f>
        <v>#DIV/0!</v>
      </c>
      <c r="AT5" s="114" t="e">
        <f>AT6/Maandtotalen!$J$24</f>
        <v>#DIV/0!</v>
      </c>
      <c r="AU5" s="114" t="e">
        <f>AU6/Maandtotalen!$J$24</f>
        <v>#DIV/0!</v>
      </c>
      <c r="AV5" s="129"/>
      <c r="AW5" s="114" t="e">
        <f>AW6/Maandtotalen!$J$24</f>
        <v>#DIV/0!</v>
      </c>
      <c r="AX5" s="114" t="e">
        <f>AX6/Maandtotalen!$J$24</f>
        <v>#DIV/0!</v>
      </c>
      <c r="AY5" s="114" t="e">
        <f>AY6/Maandtotalen!$J$24</f>
        <v>#DIV/0!</v>
      </c>
      <c r="AZ5" s="114" t="e">
        <f>AZ6/Maandtotalen!$J$24</f>
        <v>#DIV/0!</v>
      </c>
      <c r="BA5" s="114" t="e">
        <f>BA6/Maandtotalen!$J$24</f>
        <v>#DIV/0!</v>
      </c>
      <c r="BB5" s="114" t="e">
        <f>BB6/Maandtotalen!$J$24</f>
        <v>#DIV/0!</v>
      </c>
      <c r="BC5" s="114" t="e">
        <f>BC6/Maandtotalen!$J$24</f>
        <v>#DIV/0!</v>
      </c>
      <c r="BD5" s="114" t="e">
        <f>BD6/Maandtotalen!$J$24</f>
        <v>#DIV/0!</v>
      </c>
      <c r="BE5" s="135" t="e">
        <f>BE6/Maandtotalen!$J$24</f>
        <v>#DIV/0!</v>
      </c>
    </row>
    <row r="6" spans="1:57">
      <c r="A6" s="74" t="s">
        <v>0</v>
      </c>
      <c r="B6" s="200" t="s">
        <v>1</v>
      </c>
      <c r="C6" s="200"/>
      <c r="D6" s="152"/>
      <c r="E6" s="92">
        <f>SUM(E7:E464)</f>
        <v>0</v>
      </c>
      <c r="F6" s="92">
        <f t="shared" ref="F6:G6" si="1">SUM(F7:F464)</f>
        <v>0</v>
      </c>
      <c r="G6" s="92">
        <f t="shared" si="1"/>
        <v>0</v>
      </c>
      <c r="H6" s="107"/>
      <c r="I6" s="88">
        <f>SUM(I7:I464)</f>
        <v>0</v>
      </c>
      <c r="J6" s="88">
        <f t="shared" ref="J6:Q6" si="2">SUM(J7:J464)</f>
        <v>0</v>
      </c>
      <c r="K6" s="88">
        <f t="shared" si="2"/>
        <v>0</v>
      </c>
      <c r="L6" s="88">
        <f t="shared" si="2"/>
        <v>0</v>
      </c>
      <c r="M6" s="88">
        <f t="shared" si="2"/>
        <v>0</v>
      </c>
      <c r="N6" s="88">
        <f t="shared" si="2"/>
        <v>0</v>
      </c>
      <c r="O6" s="113"/>
      <c r="P6" s="88">
        <f t="shared" si="2"/>
        <v>0</v>
      </c>
      <c r="Q6" s="88">
        <f t="shared" si="2"/>
        <v>0</v>
      </c>
      <c r="R6" s="104"/>
      <c r="S6" s="91">
        <f>SUM(S7:S464)</f>
        <v>0</v>
      </c>
      <c r="T6" s="91">
        <f t="shared" ref="T6:W6" si="3">SUM(T7:T464)</f>
        <v>0</v>
      </c>
      <c r="U6" s="91">
        <f t="shared" si="3"/>
        <v>0</v>
      </c>
      <c r="V6" s="91">
        <f t="shared" si="3"/>
        <v>0</v>
      </c>
      <c r="W6" s="91">
        <f t="shared" si="3"/>
        <v>0</v>
      </c>
      <c r="X6" s="124"/>
      <c r="Y6" s="128">
        <f>SUM(Y7:Y464)</f>
        <v>0</v>
      </c>
      <c r="Z6" s="128">
        <f t="shared" ref="Z6:BE6" si="4">SUM(Z7:Z464)</f>
        <v>0</v>
      </c>
      <c r="AA6" s="128">
        <f t="shared" si="4"/>
        <v>0</v>
      </c>
      <c r="AB6" s="127"/>
      <c r="AC6" s="126">
        <f t="shared" si="4"/>
        <v>0</v>
      </c>
      <c r="AD6" s="126">
        <f t="shared" si="4"/>
        <v>0</v>
      </c>
      <c r="AE6" s="126">
        <f t="shared" si="4"/>
        <v>0</v>
      </c>
      <c r="AF6" s="127"/>
      <c r="AG6" s="128">
        <f t="shared" si="4"/>
        <v>0</v>
      </c>
      <c r="AH6" s="128">
        <f t="shared" si="4"/>
        <v>0</v>
      </c>
      <c r="AI6" s="128">
        <f t="shared" si="4"/>
        <v>0</v>
      </c>
      <c r="AJ6" s="128">
        <f t="shared" si="4"/>
        <v>0</v>
      </c>
      <c r="AK6" s="128">
        <f t="shared" si="4"/>
        <v>0</v>
      </c>
      <c r="AL6" s="128">
        <f t="shared" si="4"/>
        <v>0</v>
      </c>
      <c r="AM6" s="128">
        <f t="shared" si="4"/>
        <v>0</v>
      </c>
      <c r="AN6" s="128">
        <f t="shared" si="4"/>
        <v>0</v>
      </c>
      <c r="AO6" s="128">
        <f t="shared" si="4"/>
        <v>0</v>
      </c>
      <c r="AP6" s="128">
        <f t="shared" si="4"/>
        <v>0</v>
      </c>
      <c r="AQ6" s="128">
        <f t="shared" si="4"/>
        <v>0</v>
      </c>
      <c r="AR6" s="127"/>
      <c r="AS6" s="136">
        <f t="shared" si="4"/>
        <v>0</v>
      </c>
      <c r="AT6" s="128">
        <f t="shared" si="4"/>
        <v>0</v>
      </c>
      <c r="AU6" s="128">
        <f t="shared" si="4"/>
        <v>0</v>
      </c>
      <c r="AV6" s="131"/>
      <c r="AW6" s="128">
        <f t="shared" si="4"/>
        <v>0</v>
      </c>
      <c r="AX6" s="128">
        <f t="shared" si="4"/>
        <v>0</v>
      </c>
      <c r="AY6" s="128">
        <f t="shared" si="4"/>
        <v>0</v>
      </c>
      <c r="AZ6" s="128">
        <f t="shared" si="4"/>
        <v>0</v>
      </c>
      <c r="BA6" s="128">
        <f t="shared" si="4"/>
        <v>0</v>
      </c>
      <c r="BB6" s="128">
        <f t="shared" si="4"/>
        <v>0</v>
      </c>
      <c r="BC6" s="128">
        <f t="shared" si="4"/>
        <v>0</v>
      </c>
      <c r="BD6" s="128">
        <f t="shared" si="4"/>
        <v>0</v>
      </c>
      <c r="BE6" s="137">
        <f t="shared" si="4"/>
        <v>0</v>
      </c>
    </row>
    <row r="7" spans="1:57">
      <c r="A7" s="199"/>
      <c r="B7" s="83" t="s">
        <v>11</v>
      </c>
      <c r="C7" s="75">
        <v>40452</v>
      </c>
      <c r="D7" s="153"/>
      <c r="E7" s="85">
        <f>IF(Zwemmen!H6&gt;0,1,0)</f>
        <v>0</v>
      </c>
      <c r="F7" s="85">
        <f>IF(Fietsen!I6&gt;0,1,0)</f>
        <v>0</v>
      </c>
      <c r="G7" s="85">
        <f>IF(Lopen!H6&gt;0,1,0)</f>
        <v>0</v>
      </c>
      <c r="H7" s="107"/>
      <c r="I7" s="111">
        <f>IF(Zwemmen!E6="Zwembad Aalst",1,0)</f>
        <v>0</v>
      </c>
      <c r="J7" s="112">
        <f>IF(Zwemmen!E6="Zwembad Brussel",1,0)</f>
        <v>0</v>
      </c>
      <c r="K7" s="112">
        <f>IF(Zwemmen!E6="Zwembad Wachtebeke",1,0)</f>
        <v>0</v>
      </c>
      <c r="L7" s="112">
        <f>IF(Zwemmen!E6="Zwembad Ander",1,0)</f>
        <v>0</v>
      </c>
      <c r="M7" s="112">
        <f>IF(Zwemmen!E6="Open Water Nieuwdonk",1,0)</f>
        <v>0</v>
      </c>
      <c r="N7" s="112">
        <f>IF(Zwemmen!E6="Open Water Ander",1,0)</f>
        <v>0</v>
      </c>
      <c r="O7" s="104"/>
      <c r="P7" s="112">
        <f>I7+J7+K7+L7</f>
        <v>0</v>
      </c>
      <c r="Q7" s="112">
        <f>M7+N7</f>
        <v>0</v>
      </c>
      <c r="R7" s="104"/>
      <c r="S7" s="89">
        <f>IF(Zwemmen!F6="Techniek",Zwemmen!I6,0)</f>
        <v>0</v>
      </c>
      <c r="T7" s="89">
        <f>IF(Zwemmen!F6="Extensieve uithouding",Zwemmen!I6,0)</f>
        <v>0</v>
      </c>
      <c r="U7" s="89">
        <f>IF(Zwemmen!F6="Intensieve uithouding",Zwemmen!I6,0)</f>
        <v>0</v>
      </c>
      <c r="V7" s="89">
        <f>IF(Zwemmen!F6="Snelheid",Zwemmen!I6,0)</f>
        <v>0</v>
      </c>
      <c r="W7" s="96">
        <f>IF(Zwemmen!F6="Wedstrijd",Zwemmen!I6,0)</f>
        <v>0</v>
      </c>
      <c r="X7" s="124"/>
      <c r="Y7" s="8">
        <f>IF(Fietsen!H6="Wegfiets",Fietsen!I6,0)</f>
        <v>0</v>
      </c>
      <c r="Z7" s="8">
        <f>IF(Fietsen!H6="Tijdritfiets",Fietsen!I6,0)</f>
        <v>0</v>
      </c>
      <c r="AA7" s="8">
        <f>IF(Fietsen!H6="Mountainbike",Fietsen!I6,0)</f>
        <v>0</v>
      </c>
      <c r="AB7" s="124"/>
      <c r="AC7" s="8">
        <f>IF(Fietsen!G6="Weg",Fietsen!I6,0)</f>
        <v>0</v>
      </c>
      <c r="AD7" s="8">
        <f>IF(Fietsen!G6="Rollen",Fietsen!I6,0)</f>
        <v>0</v>
      </c>
      <c r="AE7" s="8">
        <f>IF(Fietsen!G6="Veld",Fietsen!I6,0)</f>
        <v>0</v>
      </c>
      <c r="AF7" s="125"/>
      <c r="AG7" s="8">
        <f>IF(Fietsen!E6="Herstel",Fietsen!I6,0)</f>
        <v>0</v>
      </c>
      <c r="AH7" s="8">
        <f>IF(Fietsen!E6="LSD",Fietsen!I6,0)</f>
        <v>0</v>
      </c>
      <c r="AI7" s="8">
        <f>IF(Fietsen!E6="Extensieve uithouding",Fietsen!I6,0)</f>
        <v>0</v>
      </c>
      <c r="AJ7" s="8">
        <f>IF(Fietsen!E6="Intensieve uithouding",Fietsen!I6,0)</f>
        <v>0</v>
      </c>
      <c r="AK7" s="8">
        <f>IF(Fietsen!E6="Interval/Blokken",Fietsen!I6,0)</f>
        <v>0</v>
      </c>
      <c r="AL7" s="8">
        <f>IF(Fietsen!E6="VO2max",Fietsen!I6,0)</f>
        <v>0</v>
      </c>
      <c r="AM7" s="8">
        <f>IF(Fietsen!E6="Snelheid",Fietsen!I6,0)</f>
        <v>0</v>
      </c>
      <c r="AN7" s="8">
        <f>IF(Fietsen!E6="Souplesse",Fietsen!I6,0)</f>
        <v>0</v>
      </c>
      <c r="AO7" s="8">
        <f>IF(Fietsen!E6="Krachtuithouding",Fietsen!I6,0)</f>
        <v>0</v>
      </c>
      <c r="AP7" s="8">
        <f>IF(Fietsen!E6="Explosieve kracht",Fietsen!I6,0)</f>
        <v>0</v>
      </c>
      <c r="AQ7" s="8">
        <f>IF(Fietsen!E6="Wedstrijd",Fietsen!I6,0)</f>
        <v>0</v>
      </c>
      <c r="AR7" s="125"/>
      <c r="AS7" s="138">
        <f>IF(Lopen!G6="Weg",Lopen!H6,0)</f>
        <v>0</v>
      </c>
      <c r="AT7" s="130">
        <f>IF(Lopen!G6="Veld",Lopen!H6,0)</f>
        <v>0</v>
      </c>
      <c r="AU7" s="130">
        <f>IF(Lopen!G6="Piste",Lopen!H6,0)</f>
        <v>0</v>
      </c>
      <c r="AV7" s="139"/>
      <c r="AW7" s="130">
        <f>IF(Lopen!E6="Herstel",Lopen!H6,0)</f>
        <v>0</v>
      </c>
      <c r="AX7" s="130">
        <f>IF(Lopen!E6="Extensieve duur",Lopen!H6,0)</f>
        <v>0</v>
      </c>
      <c r="AY7" s="130">
        <f>IF(Lopen!E6="Tempoloop",Lopen!H6,0)</f>
        <v>0</v>
      </c>
      <c r="AZ7" s="130">
        <f>IF(Lopen!E6="Wisselloop",Lopen!H6,0)</f>
        <v>0</v>
      </c>
      <c r="BA7" s="130">
        <f>IF(Lopen!E6="Blokloop",Lopen!H6,0)</f>
        <v>0</v>
      </c>
      <c r="BB7" s="130">
        <f>IF(Lopen!E6="Versnellingen",Lopen!H6,0)</f>
        <v>0</v>
      </c>
      <c r="BC7" s="130">
        <f>IF(Lopen!E6="Fartlek",Lopen!H6,0)</f>
        <v>0</v>
      </c>
      <c r="BD7" s="130">
        <f>IF(Lopen!E6="Krachttraining",Lopen!H6,0)</f>
        <v>0</v>
      </c>
      <c r="BE7" s="140">
        <f>IF(Lopen!E6="Wedstrijd",Lopen!H6,0)</f>
        <v>0</v>
      </c>
    </row>
    <row r="8" spans="1:57">
      <c r="A8" s="199"/>
      <c r="B8" s="19" t="s">
        <v>12</v>
      </c>
      <c r="C8" s="77">
        <v>40453</v>
      </c>
      <c r="D8" s="153"/>
      <c r="E8" s="86">
        <f>IF(Zwemmen!H7&gt;0,1,0)</f>
        <v>0</v>
      </c>
      <c r="F8" s="86">
        <f>IF(Fietsen!I7&gt;0,1,0)</f>
        <v>0</v>
      </c>
      <c r="G8" s="86">
        <f>IF(Lopen!H7&gt;0,1,0)</f>
        <v>0</v>
      </c>
      <c r="H8" s="107"/>
      <c r="I8" s="97">
        <f>IF(Zwemmen!E7="Zwembad Aalst",1,0)</f>
        <v>0</v>
      </c>
      <c r="J8" s="86">
        <f>IF(Zwemmen!E7="Zwembad Brussel",1,0)</f>
        <v>0</v>
      </c>
      <c r="K8" s="86">
        <f>IF(Zwemmen!E7="Zwembad Wachtebeke",1,0)</f>
        <v>0</v>
      </c>
      <c r="L8" s="86">
        <f>IF(Zwemmen!E7="Zwembad Ander",1,0)</f>
        <v>0</v>
      </c>
      <c r="M8" s="86">
        <f>IF(Zwemmen!E7="Open Water Nieuwdonk",1,0)</f>
        <v>0</v>
      </c>
      <c r="N8" s="86">
        <f>IF(Zwemmen!E7="Open Water Ander",1,0)</f>
        <v>0</v>
      </c>
      <c r="O8" s="104"/>
      <c r="P8" s="86">
        <f t="shared" ref="P8:P16" si="5">I8+J8+K8+L8</f>
        <v>0</v>
      </c>
      <c r="Q8" s="86">
        <f t="shared" ref="Q8:Q16" si="6">M8+N8</f>
        <v>0</v>
      </c>
      <c r="R8" s="104"/>
      <c r="S8" s="90">
        <f>IF(Zwemmen!F7="Techniek",Zwemmen!I7,0)</f>
        <v>0</v>
      </c>
      <c r="T8" s="90">
        <f>IF(Zwemmen!F7="Extensieve uithouding",Zwemmen!I7,0)</f>
        <v>0</v>
      </c>
      <c r="U8" s="90">
        <f>IF(Zwemmen!F7="Intensieve uithouding",Zwemmen!I7,0)</f>
        <v>0</v>
      </c>
      <c r="V8" s="90">
        <f>IF(Zwemmen!F7="Snelheid",Zwemmen!I7,0)</f>
        <v>0</v>
      </c>
      <c r="W8" s="98">
        <f>IF(Zwemmen!F7="Wedstrijd",Zwemmen!I7,0)</f>
        <v>0</v>
      </c>
      <c r="X8" s="124"/>
      <c r="Y8" s="122">
        <f>IF(Fietsen!H7="Wegfiets",Fietsen!I7,0)</f>
        <v>0</v>
      </c>
      <c r="Z8" s="122">
        <f>IF(Fietsen!H7="Tijdritfiets",Fietsen!I7,0)</f>
        <v>0</v>
      </c>
      <c r="AA8" s="122">
        <f>IF(Fietsen!H7="Mountainbike",Fietsen!I7,0)</f>
        <v>0</v>
      </c>
      <c r="AB8" s="124"/>
      <c r="AC8" s="122">
        <f>IF(Fietsen!G7="Weg",Fietsen!I7,0)</f>
        <v>0</v>
      </c>
      <c r="AD8" s="122">
        <f>IF(Fietsen!G7="Rollen",Fietsen!I7,0)</f>
        <v>0</v>
      </c>
      <c r="AE8" s="122">
        <f>IF(Fietsen!G7="Veld",Fietsen!I7,0)</f>
        <v>0</v>
      </c>
      <c r="AF8" s="125"/>
      <c r="AG8" s="122">
        <f>IF(Fietsen!E7="Herstel",Fietsen!I7,0)</f>
        <v>0</v>
      </c>
      <c r="AH8" s="122">
        <f>IF(Fietsen!E7="LSD",Fietsen!I7,0)</f>
        <v>0</v>
      </c>
      <c r="AI8" s="122">
        <f>IF(Fietsen!E7="Extensieve uithouding",Fietsen!I7,0)</f>
        <v>0</v>
      </c>
      <c r="AJ8" s="122">
        <f>IF(Fietsen!E7="Intensieve uithouding",Fietsen!I7,0)</f>
        <v>0</v>
      </c>
      <c r="AK8" s="122">
        <f>IF(Fietsen!E7="Interval/Blokken",Fietsen!I7,0)</f>
        <v>0</v>
      </c>
      <c r="AL8" s="122">
        <f>IF(Fietsen!E7="VO2max",Fietsen!I7,0)</f>
        <v>0</v>
      </c>
      <c r="AM8" s="122">
        <f>IF(Fietsen!E7="Snelheid",Fietsen!I7,0)</f>
        <v>0</v>
      </c>
      <c r="AN8" s="122">
        <f>IF(Fietsen!E7="Souplesse",Fietsen!I7,0)</f>
        <v>0</v>
      </c>
      <c r="AO8" s="122">
        <f>IF(Fietsen!E7="Krachtuithouding",Fietsen!I7,0)</f>
        <v>0</v>
      </c>
      <c r="AP8" s="122">
        <f>IF(Fietsen!E7="Explosieve kracht",Fietsen!I7,0)</f>
        <v>0</v>
      </c>
      <c r="AQ8" s="122">
        <f>IF(Fietsen!E7="Wedstrijd",Fietsen!I7,0)</f>
        <v>0</v>
      </c>
      <c r="AR8" s="125"/>
      <c r="AS8" s="141">
        <f>IF(Lopen!G7="Weg",Lopen!H7,0)</f>
        <v>0</v>
      </c>
      <c r="AT8" s="122">
        <f>IF(Lopen!G7="Veld",Lopen!H7,0)</f>
        <v>0</v>
      </c>
      <c r="AU8" s="122">
        <f>IF(Lopen!G7="Piste",Lopen!H7,0)</f>
        <v>0</v>
      </c>
      <c r="AV8" s="139"/>
      <c r="AW8" s="122">
        <f>IF(Lopen!E7="Herstel",Lopen!H7,0)</f>
        <v>0</v>
      </c>
      <c r="AX8" s="122">
        <f>IF(Lopen!E7="Extensieve duur",Lopen!H7,0)</f>
        <v>0</v>
      </c>
      <c r="AY8" s="122">
        <f>IF(Lopen!E7="Tempoloop",Lopen!H7,0)</f>
        <v>0</v>
      </c>
      <c r="AZ8" s="122">
        <f>IF(Lopen!E7="Wisselloop",Lopen!H7,0)</f>
        <v>0</v>
      </c>
      <c r="BA8" s="122">
        <f>IF(Lopen!E7="Blokloop",Lopen!H7,0)</f>
        <v>0</v>
      </c>
      <c r="BB8" s="122">
        <f>IF(Lopen!E7="Versnellingen",Lopen!H7,0)</f>
        <v>0</v>
      </c>
      <c r="BC8" s="122">
        <f>IF(Lopen!E7="Fartlek",Lopen!H7,0)</f>
        <v>0</v>
      </c>
      <c r="BD8" s="122">
        <f>IF(Lopen!E7="Krachttraining",Lopen!H7,0)</f>
        <v>0</v>
      </c>
      <c r="BE8" s="142">
        <f>IF(Lopen!E7="Wedstrijd",Lopen!H7,0)</f>
        <v>0</v>
      </c>
    </row>
    <row r="9" spans="1:57">
      <c r="A9" s="199"/>
      <c r="B9" s="19" t="s">
        <v>13</v>
      </c>
      <c r="C9" s="77">
        <v>40454</v>
      </c>
      <c r="D9" s="153"/>
      <c r="E9" s="86">
        <f>IF(Zwemmen!H8&gt;0,1,0)</f>
        <v>0</v>
      </c>
      <c r="F9" s="86">
        <f>IF(Fietsen!I8&gt;0,1,0)</f>
        <v>0</v>
      </c>
      <c r="G9" s="86">
        <f>IF(Lopen!H8&gt;0,1,0)</f>
        <v>0</v>
      </c>
      <c r="H9" s="107"/>
      <c r="I9" s="97">
        <f>IF(Zwemmen!E8="Zwembad Aalst",1,0)</f>
        <v>0</v>
      </c>
      <c r="J9" s="86">
        <f>IF(Zwemmen!E8="Zwembad Brussel",1,0)</f>
        <v>0</v>
      </c>
      <c r="K9" s="86">
        <f>IF(Zwemmen!E8="Zwembad Wachtebeke",1,0)</f>
        <v>0</v>
      </c>
      <c r="L9" s="86">
        <f>IF(Zwemmen!E8="Zwembad Ander",1,0)</f>
        <v>0</v>
      </c>
      <c r="M9" s="86">
        <f>IF(Zwemmen!E8="Open Water Nieuwdonk",1,0)</f>
        <v>0</v>
      </c>
      <c r="N9" s="86">
        <f>IF(Zwemmen!E8="Open Water Ander",1,0)</f>
        <v>0</v>
      </c>
      <c r="O9" s="104"/>
      <c r="P9" s="86">
        <f t="shared" si="5"/>
        <v>0</v>
      </c>
      <c r="Q9" s="86">
        <f t="shared" si="6"/>
        <v>0</v>
      </c>
      <c r="R9" s="104"/>
      <c r="S9" s="90">
        <f>IF(Zwemmen!F8="Techniek",Zwemmen!I8,0)</f>
        <v>0</v>
      </c>
      <c r="T9" s="90">
        <f>IF(Zwemmen!F8="Extensieve uithouding",Zwemmen!I8,0)</f>
        <v>0</v>
      </c>
      <c r="U9" s="90">
        <f>IF(Zwemmen!F8="Intensieve uithouding",Zwemmen!I8,0)</f>
        <v>0</v>
      </c>
      <c r="V9" s="90">
        <f>IF(Zwemmen!F8="Snelheid",Zwemmen!I8,0)</f>
        <v>0</v>
      </c>
      <c r="W9" s="98">
        <f>IF(Zwemmen!F8="Wedstrijd",Zwemmen!I8,0)</f>
        <v>0</v>
      </c>
      <c r="X9" s="124"/>
      <c r="Y9" s="122">
        <f>IF(Fietsen!H8="Wegfiets",Fietsen!I8,0)</f>
        <v>0</v>
      </c>
      <c r="Z9" s="122">
        <f>IF(Fietsen!H8="Tijdritfiets",Fietsen!I8,0)</f>
        <v>0</v>
      </c>
      <c r="AA9" s="122">
        <f>IF(Fietsen!H8="Mountainbike",Fietsen!I8,0)</f>
        <v>0</v>
      </c>
      <c r="AB9" s="124"/>
      <c r="AC9" s="122">
        <f>IF(Fietsen!G8="Weg",Fietsen!I8,0)</f>
        <v>0</v>
      </c>
      <c r="AD9" s="122">
        <f>IF(Fietsen!G8="Rollen",Fietsen!I8,0)</f>
        <v>0</v>
      </c>
      <c r="AE9" s="122">
        <f>IF(Fietsen!G8="Veld",Fietsen!I8,0)</f>
        <v>0</v>
      </c>
      <c r="AF9" s="125"/>
      <c r="AG9" s="122">
        <f>IF(Fietsen!E8="Herstel",Fietsen!I8,0)</f>
        <v>0</v>
      </c>
      <c r="AH9" s="122">
        <f>IF(Fietsen!E8="LSD",Fietsen!I8,0)</f>
        <v>0</v>
      </c>
      <c r="AI9" s="122">
        <f>IF(Fietsen!E8="Extensieve uithouding",Fietsen!I8,0)</f>
        <v>0</v>
      </c>
      <c r="AJ9" s="122">
        <f>IF(Fietsen!E8="Intensieve uithouding",Fietsen!I8,0)</f>
        <v>0</v>
      </c>
      <c r="AK9" s="122">
        <f>IF(Fietsen!E8="Interval/Blokken",Fietsen!I8,0)</f>
        <v>0</v>
      </c>
      <c r="AL9" s="122">
        <f>IF(Fietsen!E8="VO2max",Fietsen!I8,0)</f>
        <v>0</v>
      </c>
      <c r="AM9" s="122">
        <f>IF(Fietsen!E8="Snelheid",Fietsen!I8,0)</f>
        <v>0</v>
      </c>
      <c r="AN9" s="122">
        <f>IF(Fietsen!E8="Souplesse",Fietsen!I8,0)</f>
        <v>0</v>
      </c>
      <c r="AO9" s="122">
        <f>IF(Fietsen!E8="Krachtuithouding",Fietsen!I8,0)</f>
        <v>0</v>
      </c>
      <c r="AP9" s="122">
        <f>IF(Fietsen!E8="Explosieve kracht",Fietsen!I8,0)</f>
        <v>0</v>
      </c>
      <c r="AQ9" s="122">
        <f>IF(Fietsen!E8="Wedstrijd",Fietsen!I8,0)</f>
        <v>0</v>
      </c>
      <c r="AR9" s="125"/>
      <c r="AS9" s="141">
        <f>IF(Lopen!G8="Weg",Lopen!H8,0)</f>
        <v>0</v>
      </c>
      <c r="AT9" s="122">
        <f>IF(Lopen!G8="Veld",Lopen!H8,0)</f>
        <v>0</v>
      </c>
      <c r="AU9" s="122">
        <f>IF(Lopen!G8="Piste",Lopen!H8,0)</f>
        <v>0</v>
      </c>
      <c r="AV9" s="139"/>
      <c r="AW9" s="122">
        <f>IF(Lopen!E8="Herstel",Lopen!H8,0)</f>
        <v>0</v>
      </c>
      <c r="AX9" s="122">
        <f>IF(Lopen!E8="Extensieve duur",Lopen!H8,0)</f>
        <v>0</v>
      </c>
      <c r="AY9" s="122">
        <f>IF(Lopen!E8="Tempoloop",Lopen!H8,0)</f>
        <v>0</v>
      </c>
      <c r="AZ9" s="122">
        <f>IF(Lopen!E8="Wisselloop",Lopen!H8,0)</f>
        <v>0</v>
      </c>
      <c r="BA9" s="122">
        <f>IF(Lopen!E8="Blokloop",Lopen!H8,0)</f>
        <v>0</v>
      </c>
      <c r="BB9" s="122">
        <f>IF(Lopen!E8="Versnellingen",Lopen!H8,0)</f>
        <v>0</v>
      </c>
      <c r="BC9" s="122">
        <f>IF(Lopen!E8="Fartlek",Lopen!H8,0)</f>
        <v>0</v>
      </c>
      <c r="BD9" s="122">
        <f>IF(Lopen!E8="Krachttraining",Lopen!H8,0)</f>
        <v>0</v>
      </c>
      <c r="BE9" s="142">
        <f>IF(Lopen!E8="Wedstrijd",Lopen!H8,0)</f>
        <v>0</v>
      </c>
    </row>
    <row r="10" spans="1:57">
      <c r="A10" s="199" t="s">
        <v>21</v>
      </c>
      <c r="B10" s="83" t="s">
        <v>14</v>
      </c>
      <c r="C10" s="75">
        <v>40455</v>
      </c>
      <c r="D10" s="153"/>
      <c r="E10" s="85">
        <f>IF(Zwemmen!H9&gt;0,1,0)</f>
        <v>0</v>
      </c>
      <c r="F10" s="85">
        <f>IF(Fietsen!I9&gt;0,1,0)</f>
        <v>0</v>
      </c>
      <c r="G10" s="85">
        <f>IF(Lopen!H9&gt;0,1,0)</f>
        <v>0</v>
      </c>
      <c r="H10" s="107"/>
      <c r="I10" s="95">
        <f>IF(Zwemmen!E9="Zwembad Aalst",1,0)</f>
        <v>0</v>
      </c>
      <c r="J10" s="85">
        <f>IF(Zwemmen!E9="Zwembad Brussel",1,0)</f>
        <v>0</v>
      </c>
      <c r="K10" s="85">
        <f>IF(Zwemmen!E9="Zwembad Wachtebeke",1,0)</f>
        <v>0</v>
      </c>
      <c r="L10" s="85">
        <f>IF(Zwemmen!E9="Zwembad Ander",1,0)</f>
        <v>0</v>
      </c>
      <c r="M10" s="85">
        <f>IF(Zwemmen!E9="Open Water Nieuwdonk",1,0)</f>
        <v>0</v>
      </c>
      <c r="N10" s="85">
        <f>IF(Zwemmen!E9="Open Water Ander",1,0)</f>
        <v>0</v>
      </c>
      <c r="O10" s="104"/>
      <c r="P10" s="85">
        <f t="shared" si="5"/>
        <v>0</v>
      </c>
      <c r="Q10" s="85">
        <f t="shared" si="6"/>
        <v>0</v>
      </c>
      <c r="R10" s="104"/>
      <c r="S10" s="89">
        <f>IF(Zwemmen!F9="Techniek",Zwemmen!I9,0)</f>
        <v>0</v>
      </c>
      <c r="T10" s="89">
        <f>IF(Zwemmen!F9="Extensieve uithouding",Zwemmen!I9,0)</f>
        <v>0</v>
      </c>
      <c r="U10" s="89">
        <f>IF(Zwemmen!F9="Intensieve uithouding",Zwemmen!I9,0)</f>
        <v>0</v>
      </c>
      <c r="V10" s="89">
        <f>IF(Zwemmen!F9="Snelheid",Zwemmen!I9,0)</f>
        <v>0</v>
      </c>
      <c r="W10" s="96">
        <f>IF(Zwemmen!F9="Wedstrijd",Zwemmen!I9,0)</f>
        <v>0</v>
      </c>
      <c r="X10" s="124"/>
      <c r="Y10" s="8">
        <f>IF(Fietsen!H9="Wegfiets",Fietsen!I9,0)</f>
        <v>0</v>
      </c>
      <c r="Z10" s="8">
        <f>IF(Fietsen!H9="Tijdritfiets",Fietsen!I9,0)</f>
        <v>0</v>
      </c>
      <c r="AA10" s="8">
        <f>IF(Fietsen!H9="Mountainbike",Fietsen!I9,0)</f>
        <v>0</v>
      </c>
      <c r="AB10" s="124"/>
      <c r="AC10" s="8">
        <f>IF(Fietsen!G9="Weg",Fietsen!I9,0)</f>
        <v>0</v>
      </c>
      <c r="AD10" s="8">
        <f>IF(Fietsen!G9="Rollen",Fietsen!I9,0)</f>
        <v>0</v>
      </c>
      <c r="AE10" s="8">
        <f>IF(Fietsen!G9="Veld",Fietsen!I9,0)</f>
        <v>0</v>
      </c>
      <c r="AF10" s="125"/>
      <c r="AG10" s="8">
        <f>IF(Fietsen!E9="Herstel",Fietsen!I9,0)</f>
        <v>0</v>
      </c>
      <c r="AH10" s="8">
        <f>IF(Fietsen!E9="LSD",Fietsen!I9,0)</f>
        <v>0</v>
      </c>
      <c r="AI10" s="8">
        <f>IF(Fietsen!E9="Extensieve uithouding",Fietsen!I9,0)</f>
        <v>0</v>
      </c>
      <c r="AJ10" s="8">
        <f>IF(Fietsen!E9="Intensieve uithouding",Fietsen!I9,0)</f>
        <v>0</v>
      </c>
      <c r="AK10" s="8">
        <f>IF(Fietsen!E9="Interval/Blokken",Fietsen!I9,0)</f>
        <v>0</v>
      </c>
      <c r="AL10" s="8">
        <f>IF(Fietsen!E9="VO2max",Fietsen!I9,0)</f>
        <v>0</v>
      </c>
      <c r="AM10" s="8">
        <f>IF(Fietsen!E9="Snelheid",Fietsen!I9,0)</f>
        <v>0</v>
      </c>
      <c r="AN10" s="8">
        <f>IF(Fietsen!E9="Souplesse",Fietsen!I9,0)</f>
        <v>0</v>
      </c>
      <c r="AO10" s="8">
        <f>IF(Fietsen!E9="Krachtuithouding",Fietsen!I9,0)</f>
        <v>0</v>
      </c>
      <c r="AP10" s="8">
        <f>IF(Fietsen!E9="Explosieve kracht",Fietsen!I9,0)</f>
        <v>0</v>
      </c>
      <c r="AQ10" s="8">
        <f>IF(Fietsen!E9="Wedstrijd",Fietsen!I9,0)</f>
        <v>0</v>
      </c>
      <c r="AR10" s="125"/>
      <c r="AS10" s="143">
        <f>IF(Lopen!G9="Weg",Lopen!H9,0)</f>
        <v>0</v>
      </c>
      <c r="AT10" s="8">
        <f>IF(Lopen!G9="Veld",Lopen!H9,0)</f>
        <v>0</v>
      </c>
      <c r="AU10" s="8">
        <f>IF(Lopen!G9="Piste",Lopen!H9,0)</f>
        <v>0</v>
      </c>
      <c r="AV10" s="139"/>
      <c r="AW10" s="8">
        <f>IF(Lopen!E9="Herstel",Lopen!H9,0)</f>
        <v>0</v>
      </c>
      <c r="AX10" s="8">
        <f>IF(Lopen!E9="Extensieve duur",Lopen!H9,0)</f>
        <v>0</v>
      </c>
      <c r="AY10" s="8">
        <f>IF(Lopen!E9="Tempoloop",Lopen!H9,0)</f>
        <v>0</v>
      </c>
      <c r="AZ10" s="8">
        <f>IF(Lopen!E9="Wisselloop",Lopen!H9,0)</f>
        <v>0</v>
      </c>
      <c r="BA10" s="8">
        <f>IF(Lopen!E9="Blokloop",Lopen!H9,0)</f>
        <v>0</v>
      </c>
      <c r="BB10" s="8">
        <f>IF(Lopen!E9="Versnellingen",Lopen!H9,0)</f>
        <v>0</v>
      </c>
      <c r="BC10" s="8">
        <f>IF(Lopen!E9="Fartlek",Lopen!H9,0)</f>
        <v>0</v>
      </c>
      <c r="BD10" s="8">
        <f>IF(Lopen!E9="Krachttraining",Lopen!H9,0)</f>
        <v>0</v>
      </c>
      <c r="BE10" s="144">
        <f>IF(Lopen!E9="Wedstrijd",Lopen!H9,0)</f>
        <v>0</v>
      </c>
    </row>
    <row r="11" spans="1:57">
      <c r="A11" s="199"/>
      <c r="B11" s="83" t="s">
        <v>15</v>
      </c>
      <c r="C11" s="75">
        <v>40456</v>
      </c>
      <c r="D11" s="153"/>
      <c r="E11" s="85">
        <f>IF(Zwemmen!H10&gt;0,1,0)</f>
        <v>0</v>
      </c>
      <c r="F11" s="85">
        <f>IF(Fietsen!I10&gt;0,1,0)</f>
        <v>0</v>
      </c>
      <c r="G11" s="85">
        <f>IF(Lopen!H10&gt;0,1,0)</f>
        <v>0</v>
      </c>
      <c r="H11" s="107"/>
      <c r="I11" s="95">
        <f>IF(Zwemmen!E10="Zwembad Aalst",1,0)</f>
        <v>0</v>
      </c>
      <c r="J11" s="85">
        <f>IF(Zwemmen!E10="Zwembad Brussel",1,0)</f>
        <v>0</v>
      </c>
      <c r="K11" s="85">
        <f>IF(Zwemmen!E10="Zwembad Wachtebeke",1,0)</f>
        <v>0</v>
      </c>
      <c r="L11" s="85">
        <f>IF(Zwemmen!E10="Zwembad Ander",1,0)</f>
        <v>0</v>
      </c>
      <c r="M11" s="85">
        <f>IF(Zwemmen!E10="Open Water Nieuwdonk",1,0)</f>
        <v>0</v>
      </c>
      <c r="N11" s="85">
        <f>IF(Zwemmen!E10="Open Water Ander",1,0)</f>
        <v>0</v>
      </c>
      <c r="O11" s="104"/>
      <c r="P11" s="85">
        <f t="shared" si="5"/>
        <v>0</v>
      </c>
      <c r="Q11" s="85">
        <f t="shared" si="6"/>
        <v>0</v>
      </c>
      <c r="R11" s="104"/>
      <c r="S11" s="89">
        <f>IF(Zwemmen!F10="Techniek",Zwemmen!I10,0)</f>
        <v>0</v>
      </c>
      <c r="T11" s="89">
        <f>IF(Zwemmen!F10="Extensieve uithouding",Zwemmen!I10,0)</f>
        <v>0</v>
      </c>
      <c r="U11" s="89">
        <f>IF(Zwemmen!F10="Intensieve uithouding",Zwemmen!I10,0)</f>
        <v>0</v>
      </c>
      <c r="V11" s="89">
        <f>IF(Zwemmen!F10="Snelheid",Zwemmen!I10,0)</f>
        <v>0</v>
      </c>
      <c r="W11" s="96">
        <f>IF(Zwemmen!F10="Wedstrijd",Zwemmen!I10,0)</f>
        <v>0</v>
      </c>
      <c r="X11" s="124"/>
      <c r="Y11" s="8">
        <f>IF(Fietsen!H10="Wegfiets",Fietsen!I10,0)</f>
        <v>0</v>
      </c>
      <c r="Z11" s="8">
        <f>IF(Fietsen!H10="Tijdritfiets",Fietsen!I10,0)</f>
        <v>0</v>
      </c>
      <c r="AA11" s="8">
        <f>IF(Fietsen!H10="Mountainbike",Fietsen!I10,0)</f>
        <v>0</v>
      </c>
      <c r="AB11" s="124"/>
      <c r="AC11" s="8">
        <f>IF(Fietsen!G10="Weg",Fietsen!I10,0)</f>
        <v>0</v>
      </c>
      <c r="AD11" s="8">
        <f>IF(Fietsen!G10="Rollen",Fietsen!I10,0)</f>
        <v>0</v>
      </c>
      <c r="AE11" s="8">
        <f>IF(Fietsen!G10="Veld",Fietsen!I10,0)</f>
        <v>0</v>
      </c>
      <c r="AF11" s="125"/>
      <c r="AG11" s="8">
        <f>IF(Fietsen!E10="Herstel",Fietsen!I10,0)</f>
        <v>0</v>
      </c>
      <c r="AH11" s="8">
        <f>IF(Fietsen!E10="LSD",Fietsen!I10,0)</f>
        <v>0</v>
      </c>
      <c r="AI11" s="8">
        <f>IF(Fietsen!E10="Extensieve uithouding",Fietsen!I10,0)</f>
        <v>0</v>
      </c>
      <c r="AJ11" s="8">
        <f>IF(Fietsen!E10="Intensieve uithouding",Fietsen!I10,0)</f>
        <v>0</v>
      </c>
      <c r="AK11" s="8">
        <f>IF(Fietsen!E10="Interval/Blokken",Fietsen!I10,0)</f>
        <v>0</v>
      </c>
      <c r="AL11" s="8">
        <f>IF(Fietsen!E10="VO2max",Fietsen!I10,0)</f>
        <v>0</v>
      </c>
      <c r="AM11" s="8">
        <f>IF(Fietsen!E10="Snelheid",Fietsen!I10,0)</f>
        <v>0</v>
      </c>
      <c r="AN11" s="8">
        <f>IF(Fietsen!E10="Souplesse",Fietsen!I10,0)</f>
        <v>0</v>
      </c>
      <c r="AO11" s="8">
        <f>IF(Fietsen!E10="Krachtuithouding",Fietsen!I10,0)</f>
        <v>0</v>
      </c>
      <c r="AP11" s="8">
        <f>IF(Fietsen!E10="Explosieve kracht",Fietsen!I10,0)</f>
        <v>0</v>
      </c>
      <c r="AQ11" s="8">
        <f>IF(Fietsen!E10="Wedstrijd",Fietsen!I10,0)</f>
        <v>0</v>
      </c>
      <c r="AR11" s="125"/>
      <c r="AS11" s="143">
        <f>IF(Lopen!G10="Weg",Lopen!H10,0)</f>
        <v>0</v>
      </c>
      <c r="AT11" s="8">
        <f>IF(Lopen!G10="Veld",Lopen!H10,0)</f>
        <v>0</v>
      </c>
      <c r="AU11" s="8">
        <f>IF(Lopen!G10="Piste",Lopen!H10,0)</f>
        <v>0</v>
      </c>
      <c r="AV11" s="139"/>
      <c r="AW11" s="8">
        <f>IF(Lopen!E10="Herstel",Lopen!H10,0)</f>
        <v>0</v>
      </c>
      <c r="AX11" s="8">
        <f>IF(Lopen!E10="Extensieve duur",Lopen!H10,0)</f>
        <v>0</v>
      </c>
      <c r="AY11" s="8">
        <f>IF(Lopen!E10="Tempoloop",Lopen!H10,0)</f>
        <v>0</v>
      </c>
      <c r="AZ11" s="8">
        <f>IF(Lopen!E10="Wisselloop",Lopen!H10,0)</f>
        <v>0</v>
      </c>
      <c r="BA11" s="8">
        <f>IF(Lopen!E10="Blokloop",Lopen!H10,0)</f>
        <v>0</v>
      </c>
      <c r="BB11" s="8">
        <f>IF(Lopen!E10="Versnellingen",Lopen!H10,0)</f>
        <v>0</v>
      </c>
      <c r="BC11" s="8">
        <f>IF(Lopen!E10="Fartlek",Lopen!H10,0)</f>
        <v>0</v>
      </c>
      <c r="BD11" s="8">
        <f>IF(Lopen!E10="Krachttraining",Lopen!H10,0)</f>
        <v>0</v>
      </c>
      <c r="BE11" s="144">
        <f>IF(Lopen!E10="Wedstrijd",Lopen!H10,0)</f>
        <v>0</v>
      </c>
    </row>
    <row r="12" spans="1:57">
      <c r="A12" s="199"/>
      <c r="B12" s="83" t="s">
        <v>16</v>
      </c>
      <c r="C12" s="75">
        <v>40457</v>
      </c>
      <c r="D12" s="153"/>
      <c r="E12" s="85">
        <f>IF(Zwemmen!H11&gt;0,1,0)</f>
        <v>0</v>
      </c>
      <c r="F12" s="85">
        <f>IF(Fietsen!I11&gt;0,1,0)</f>
        <v>0</v>
      </c>
      <c r="G12" s="85">
        <f>IF(Lopen!H11&gt;0,1,0)</f>
        <v>0</v>
      </c>
      <c r="H12" s="107"/>
      <c r="I12" s="95">
        <f>IF(Zwemmen!E11="Zwembad Aalst",1,0)</f>
        <v>0</v>
      </c>
      <c r="J12" s="85">
        <f>IF(Zwemmen!E11="Zwembad Brussel",1,0)</f>
        <v>0</v>
      </c>
      <c r="K12" s="85">
        <f>IF(Zwemmen!E11="Zwembad Wachtebeke",1,0)</f>
        <v>0</v>
      </c>
      <c r="L12" s="85">
        <f>IF(Zwemmen!E11="Zwembad Ander",1,0)</f>
        <v>0</v>
      </c>
      <c r="M12" s="85">
        <f>IF(Zwemmen!E11="Open Water Nieuwdonk",1,0)</f>
        <v>0</v>
      </c>
      <c r="N12" s="85">
        <f>IF(Zwemmen!E11="Open Water Ander",1,0)</f>
        <v>0</v>
      </c>
      <c r="O12" s="104"/>
      <c r="P12" s="85">
        <f t="shared" si="5"/>
        <v>0</v>
      </c>
      <c r="Q12" s="85">
        <f t="shared" si="6"/>
        <v>0</v>
      </c>
      <c r="R12" s="104"/>
      <c r="S12" s="89">
        <f>IF(Zwemmen!F11="Techniek",Zwemmen!I11,0)</f>
        <v>0</v>
      </c>
      <c r="T12" s="89">
        <f>IF(Zwemmen!F11="Extensieve uithouding",Zwemmen!I11,0)</f>
        <v>0</v>
      </c>
      <c r="U12" s="89">
        <f>IF(Zwemmen!F11="Intensieve uithouding",Zwemmen!I11,0)</f>
        <v>0</v>
      </c>
      <c r="V12" s="89">
        <f>IF(Zwemmen!F11="Snelheid",Zwemmen!I11,0)</f>
        <v>0</v>
      </c>
      <c r="W12" s="96">
        <f>IF(Zwemmen!F11="Wedstrijd",Zwemmen!I11,0)</f>
        <v>0</v>
      </c>
      <c r="X12" s="124"/>
      <c r="Y12" s="8">
        <f>IF(Fietsen!H11="Wegfiets",Fietsen!I11,0)</f>
        <v>0</v>
      </c>
      <c r="Z12" s="8">
        <f>IF(Fietsen!H11="Tijdritfiets",Fietsen!I11,0)</f>
        <v>0</v>
      </c>
      <c r="AA12" s="8">
        <f>IF(Fietsen!H11="Mountainbike",Fietsen!I11,0)</f>
        <v>0</v>
      </c>
      <c r="AB12" s="124"/>
      <c r="AC12" s="8">
        <f>IF(Fietsen!G11="Weg",Fietsen!I11,0)</f>
        <v>0</v>
      </c>
      <c r="AD12" s="8">
        <f>IF(Fietsen!G11="Rollen",Fietsen!I11,0)</f>
        <v>0</v>
      </c>
      <c r="AE12" s="8">
        <f>IF(Fietsen!G11="Veld",Fietsen!I11,0)</f>
        <v>0</v>
      </c>
      <c r="AF12" s="125"/>
      <c r="AG12" s="8">
        <f>IF(Fietsen!E11="Herstel",Fietsen!I11,0)</f>
        <v>0</v>
      </c>
      <c r="AH12" s="8">
        <f>IF(Fietsen!E11="LSD",Fietsen!I11,0)</f>
        <v>0</v>
      </c>
      <c r="AI12" s="8">
        <f>IF(Fietsen!E11="Extensieve uithouding",Fietsen!I11,0)</f>
        <v>0</v>
      </c>
      <c r="AJ12" s="8">
        <f>IF(Fietsen!E11="Intensieve uithouding",Fietsen!I11,0)</f>
        <v>0</v>
      </c>
      <c r="AK12" s="8">
        <f>IF(Fietsen!E11="Interval/Blokken",Fietsen!I11,0)</f>
        <v>0</v>
      </c>
      <c r="AL12" s="8">
        <f>IF(Fietsen!E11="VO2max",Fietsen!I11,0)</f>
        <v>0</v>
      </c>
      <c r="AM12" s="8">
        <f>IF(Fietsen!E11="Snelheid",Fietsen!I11,0)</f>
        <v>0</v>
      </c>
      <c r="AN12" s="8">
        <f>IF(Fietsen!E11="Souplesse",Fietsen!I11,0)</f>
        <v>0</v>
      </c>
      <c r="AO12" s="8">
        <f>IF(Fietsen!E11="Krachtuithouding",Fietsen!I11,0)</f>
        <v>0</v>
      </c>
      <c r="AP12" s="8">
        <f>IF(Fietsen!E11="Explosieve kracht",Fietsen!I11,0)</f>
        <v>0</v>
      </c>
      <c r="AQ12" s="8">
        <f>IF(Fietsen!E11="Wedstrijd",Fietsen!I11,0)</f>
        <v>0</v>
      </c>
      <c r="AR12" s="125"/>
      <c r="AS12" s="143">
        <f>IF(Lopen!G11="Weg",Lopen!H11,0)</f>
        <v>0</v>
      </c>
      <c r="AT12" s="8">
        <f>IF(Lopen!G11="Veld",Lopen!H11,0)</f>
        <v>0</v>
      </c>
      <c r="AU12" s="8">
        <f>IF(Lopen!G11="Piste",Lopen!H11,0)</f>
        <v>0</v>
      </c>
      <c r="AV12" s="139"/>
      <c r="AW12" s="8">
        <f>IF(Lopen!E11="Herstel",Lopen!H11,0)</f>
        <v>0</v>
      </c>
      <c r="AX12" s="8">
        <f>IF(Lopen!E11="Extensieve duur",Lopen!H11,0)</f>
        <v>0</v>
      </c>
      <c r="AY12" s="8">
        <f>IF(Lopen!E11="Tempoloop",Lopen!H11,0)</f>
        <v>0</v>
      </c>
      <c r="AZ12" s="8">
        <f>IF(Lopen!E11="Wisselloop",Lopen!H11,0)</f>
        <v>0</v>
      </c>
      <c r="BA12" s="8">
        <f>IF(Lopen!E11="Blokloop",Lopen!H11,0)</f>
        <v>0</v>
      </c>
      <c r="BB12" s="8">
        <f>IF(Lopen!E11="Versnellingen",Lopen!H11,0)</f>
        <v>0</v>
      </c>
      <c r="BC12" s="8">
        <f>IF(Lopen!E11="Fartlek",Lopen!H11,0)</f>
        <v>0</v>
      </c>
      <c r="BD12" s="8">
        <f>IF(Lopen!E11="Krachttraining",Lopen!H11,0)</f>
        <v>0</v>
      </c>
      <c r="BE12" s="144">
        <f>IF(Lopen!E11="Wedstrijd",Lopen!H11,0)</f>
        <v>0</v>
      </c>
    </row>
    <row r="13" spans="1:57">
      <c r="A13" s="199"/>
      <c r="B13" s="83" t="s">
        <v>17</v>
      </c>
      <c r="C13" s="75">
        <v>40458</v>
      </c>
      <c r="D13" s="153"/>
      <c r="E13" s="85">
        <f>IF(Zwemmen!H12&gt;0,1,0)</f>
        <v>0</v>
      </c>
      <c r="F13" s="85">
        <f>IF(Fietsen!I12&gt;0,1,0)</f>
        <v>0</v>
      </c>
      <c r="G13" s="85">
        <f>IF(Lopen!H12&gt;0,1,0)</f>
        <v>0</v>
      </c>
      <c r="H13" s="107"/>
      <c r="I13" s="95">
        <f>IF(Zwemmen!E12="Zwembad Aalst",1,0)</f>
        <v>0</v>
      </c>
      <c r="J13" s="85">
        <f>IF(Zwemmen!E12="Zwembad Brussel",1,0)</f>
        <v>0</v>
      </c>
      <c r="K13" s="85">
        <f>IF(Zwemmen!E12="Zwembad Wachtebeke",1,0)</f>
        <v>0</v>
      </c>
      <c r="L13" s="85">
        <f>IF(Zwemmen!E12="Zwembad Ander",1,0)</f>
        <v>0</v>
      </c>
      <c r="M13" s="85">
        <f>IF(Zwemmen!E12="Open Water Nieuwdonk",1,0)</f>
        <v>0</v>
      </c>
      <c r="N13" s="85">
        <f>IF(Zwemmen!E12="Open Water Ander",1,0)</f>
        <v>0</v>
      </c>
      <c r="O13" s="104"/>
      <c r="P13" s="85">
        <f t="shared" si="5"/>
        <v>0</v>
      </c>
      <c r="Q13" s="85">
        <f t="shared" si="6"/>
        <v>0</v>
      </c>
      <c r="R13" s="104"/>
      <c r="S13" s="89">
        <f>IF(Zwemmen!F12="Techniek",Zwemmen!I12,0)</f>
        <v>0</v>
      </c>
      <c r="T13" s="89">
        <f>IF(Zwemmen!F12="Extensieve uithouding",Zwemmen!I12,0)</f>
        <v>0</v>
      </c>
      <c r="U13" s="89">
        <f>IF(Zwemmen!F12="Intensieve uithouding",Zwemmen!I12,0)</f>
        <v>0</v>
      </c>
      <c r="V13" s="89">
        <f>IF(Zwemmen!F12="Snelheid",Zwemmen!I12,0)</f>
        <v>0</v>
      </c>
      <c r="W13" s="96">
        <f>IF(Zwemmen!F12="Wedstrijd",Zwemmen!I12,0)</f>
        <v>0</v>
      </c>
      <c r="X13" s="124"/>
      <c r="Y13" s="8">
        <f>IF(Fietsen!H12="Wegfiets",Fietsen!I12,0)</f>
        <v>0</v>
      </c>
      <c r="Z13" s="8">
        <f>IF(Fietsen!H12="Tijdritfiets",Fietsen!I12,0)</f>
        <v>0</v>
      </c>
      <c r="AA13" s="8">
        <f>IF(Fietsen!H12="Mountainbike",Fietsen!I12,0)</f>
        <v>0</v>
      </c>
      <c r="AB13" s="124"/>
      <c r="AC13" s="8">
        <f>IF(Fietsen!G12="Weg",Fietsen!I12,0)</f>
        <v>0</v>
      </c>
      <c r="AD13" s="8">
        <f>IF(Fietsen!G12="Rollen",Fietsen!I12,0)</f>
        <v>0</v>
      </c>
      <c r="AE13" s="8">
        <f>IF(Fietsen!G12="Veld",Fietsen!I12,0)</f>
        <v>0</v>
      </c>
      <c r="AF13" s="125"/>
      <c r="AG13" s="8">
        <f>IF(Fietsen!E12="Herstel",Fietsen!I12,0)</f>
        <v>0</v>
      </c>
      <c r="AH13" s="8">
        <f>IF(Fietsen!E12="LSD",Fietsen!I12,0)</f>
        <v>0</v>
      </c>
      <c r="AI13" s="8">
        <f>IF(Fietsen!E12="Extensieve uithouding",Fietsen!I12,0)</f>
        <v>0</v>
      </c>
      <c r="AJ13" s="8">
        <f>IF(Fietsen!E12="Intensieve uithouding",Fietsen!I12,0)</f>
        <v>0</v>
      </c>
      <c r="AK13" s="8">
        <f>IF(Fietsen!E12="Interval/Blokken",Fietsen!I12,0)</f>
        <v>0</v>
      </c>
      <c r="AL13" s="8">
        <f>IF(Fietsen!E12="VO2max",Fietsen!I12,0)</f>
        <v>0</v>
      </c>
      <c r="AM13" s="8">
        <f>IF(Fietsen!E12="Snelheid",Fietsen!I12,0)</f>
        <v>0</v>
      </c>
      <c r="AN13" s="8">
        <f>IF(Fietsen!E12="Souplesse",Fietsen!I12,0)</f>
        <v>0</v>
      </c>
      <c r="AO13" s="8">
        <f>IF(Fietsen!E12="Krachtuithouding",Fietsen!I12,0)</f>
        <v>0</v>
      </c>
      <c r="AP13" s="8">
        <f>IF(Fietsen!E12="Explosieve kracht",Fietsen!I12,0)</f>
        <v>0</v>
      </c>
      <c r="AQ13" s="8">
        <f>IF(Fietsen!E12="Wedstrijd",Fietsen!I12,0)</f>
        <v>0</v>
      </c>
      <c r="AR13" s="125"/>
      <c r="AS13" s="143">
        <f>IF(Lopen!G12="Weg",Lopen!H12,0)</f>
        <v>0</v>
      </c>
      <c r="AT13" s="8">
        <f>IF(Lopen!G12="Veld",Lopen!H12,0)</f>
        <v>0</v>
      </c>
      <c r="AU13" s="8">
        <f>IF(Lopen!G12="Piste",Lopen!H12,0)</f>
        <v>0</v>
      </c>
      <c r="AV13" s="139"/>
      <c r="AW13" s="8">
        <f>IF(Lopen!E12="Herstel",Lopen!H12,0)</f>
        <v>0</v>
      </c>
      <c r="AX13" s="8">
        <f>IF(Lopen!E12="Extensieve duur",Lopen!H12,0)</f>
        <v>0</v>
      </c>
      <c r="AY13" s="8">
        <f>IF(Lopen!E12="Tempoloop",Lopen!H12,0)</f>
        <v>0</v>
      </c>
      <c r="AZ13" s="8">
        <f>IF(Lopen!E12="Wisselloop",Lopen!H12,0)</f>
        <v>0</v>
      </c>
      <c r="BA13" s="8">
        <f>IF(Lopen!E12="Blokloop",Lopen!H12,0)</f>
        <v>0</v>
      </c>
      <c r="BB13" s="8">
        <f>IF(Lopen!E12="Versnellingen",Lopen!H12,0)</f>
        <v>0</v>
      </c>
      <c r="BC13" s="8">
        <f>IF(Lopen!E12="Fartlek",Lopen!H12,0)</f>
        <v>0</v>
      </c>
      <c r="BD13" s="8">
        <f>IF(Lopen!E12="Krachttraining",Lopen!H12,0)</f>
        <v>0</v>
      </c>
      <c r="BE13" s="144">
        <f>IF(Lopen!E12="Wedstrijd",Lopen!H12,0)</f>
        <v>0</v>
      </c>
    </row>
    <row r="14" spans="1:57">
      <c r="A14" s="199"/>
      <c r="B14" s="83" t="s">
        <v>11</v>
      </c>
      <c r="C14" s="75">
        <v>40459</v>
      </c>
      <c r="D14" s="153"/>
      <c r="E14" s="85">
        <f>IF(Zwemmen!H13&gt;0,1,0)</f>
        <v>0</v>
      </c>
      <c r="F14" s="85">
        <f>IF(Fietsen!I13&gt;0,1,0)</f>
        <v>0</v>
      </c>
      <c r="G14" s="85">
        <f>IF(Lopen!H13&gt;0,1,0)</f>
        <v>0</v>
      </c>
      <c r="H14" s="107"/>
      <c r="I14" s="95">
        <f>IF(Zwemmen!E13="Zwembad Aalst",1,0)</f>
        <v>0</v>
      </c>
      <c r="J14" s="85">
        <f>IF(Zwemmen!E13="Zwembad Brussel",1,0)</f>
        <v>0</v>
      </c>
      <c r="K14" s="85">
        <f>IF(Zwemmen!E13="Zwembad Wachtebeke",1,0)</f>
        <v>0</v>
      </c>
      <c r="L14" s="85">
        <f>IF(Zwemmen!E13="Zwembad Ander",1,0)</f>
        <v>0</v>
      </c>
      <c r="M14" s="85">
        <f>IF(Zwemmen!E13="Open Water Nieuwdonk",1,0)</f>
        <v>0</v>
      </c>
      <c r="N14" s="85">
        <f>IF(Zwemmen!E13="Open Water Ander",1,0)</f>
        <v>0</v>
      </c>
      <c r="O14" s="104"/>
      <c r="P14" s="85">
        <f t="shared" si="5"/>
        <v>0</v>
      </c>
      <c r="Q14" s="85">
        <f t="shared" si="6"/>
        <v>0</v>
      </c>
      <c r="R14" s="104"/>
      <c r="S14" s="89">
        <f>IF(Zwemmen!F13="Techniek",Zwemmen!I13,0)</f>
        <v>0</v>
      </c>
      <c r="T14" s="89">
        <f>IF(Zwemmen!F13="Extensieve uithouding",Zwemmen!I13,0)</f>
        <v>0</v>
      </c>
      <c r="U14" s="89">
        <f>IF(Zwemmen!F13="Intensieve uithouding",Zwemmen!I13,0)</f>
        <v>0</v>
      </c>
      <c r="V14" s="89">
        <f>IF(Zwemmen!F13="Snelheid",Zwemmen!I13,0)</f>
        <v>0</v>
      </c>
      <c r="W14" s="96">
        <f>IF(Zwemmen!F13="Wedstrijd",Zwemmen!I13,0)</f>
        <v>0</v>
      </c>
      <c r="X14" s="124"/>
      <c r="Y14" s="8">
        <f>IF(Fietsen!H13="Wegfiets",Fietsen!I13,0)</f>
        <v>0</v>
      </c>
      <c r="Z14" s="8">
        <f>IF(Fietsen!H13="Tijdritfiets",Fietsen!I13,0)</f>
        <v>0</v>
      </c>
      <c r="AA14" s="8">
        <f>IF(Fietsen!H13="Mountainbike",Fietsen!I13,0)</f>
        <v>0</v>
      </c>
      <c r="AB14" s="124"/>
      <c r="AC14" s="8">
        <f>IF(Fietsen!G13="Weg",Fietsen!I13,0)</f>
        <v>0</v>
      </c>
      <c r="AD14" s="8">
        <f>IF(Fietsen!G13="Rollen",Fietsen!I13,0)</f>
        <v>0</v>
      </c>
      <c r="AE14" s="8">
        <f>IF(Fietsen!G13="Veld",Fietsen!I13,0)</f>
        <v>0</v>
      </c>
      <c r="AF14" s="125"/>
      <c r="AG14" s="8">
        <f>IF(Fietsen!E13="Herstel",Fietsen!I13,0)</f>
        <v>0</v>
      </c>
      <c r="AH14" s="8">
        <f>IF(Fietsen!E13="LSD",Fietsen!I13,0)</f>
        <v>0</v>
      </c>
      <c r="AI14" s="8">
        <f>IF(Fietsen!E13="Extensieve uithouding",Fietsen!I13,0)</f>
        <v>0</v>
      </c>
      <c r="AJ14" s="8">
        <f>IF(Fietsen!E13="Intensieve uithouding",Fietsen!I13,0)</f>
        <v>0</v>
      </c>
      <c r="AK14" s="8">
        <f>IF(Fietsen!E13="Interval/Blokken",Fietsen!I13,0)</f>
        <v>0</v>
      </c>
      <c r="AL14" s="8">
        <f>IF(Fietsen!E13="VO2max",Fietsen!I13,0)</f>
        <v>0</v>
      </c>
      <c r="AM14" s="8">
        <f>IF(Fietsen!E13="Snelheid",Fietsen!I13,0)</f>
        <v>0</v>
      </c>
      <c r="AN14" s="8">
        <f>IF(Fietsen!E13="Souplesse",Fietsen!I13,0)</f>
        <v>0</v>
      </c>
      <c r="AO14" s="8">
        <f>IF(Fietsen!E13="Krachtuithouding",Fietsen!I13,0)</f>
        <v>0</v>
      </c>
      <c r="AP14" s="8">
        <f>IF(Fietsen!E13="Explosieve kracht",Fietsen!I13,0)</f>
        <v>0</v>
      </c>
      <c r="AQ14" s="8">
        <f>IF(Fietsen!E13="Wedstrijd",Fietsen!I13,0)</f>
        <v>0</v>
      </c>
      <c r="AR14" s="125"/>
      <c r="AS14" s="143">
        <f>IF(Lopen!G13="Weg",Lopen!H13,0)</f>
        <v>0</v>
      </c>
      <c r="AT14" s="8">
        <f>IF(Lopen!G13="Veld",Lopen!H13,0)</f>
        <v>0</v>
      </c>
      <c r="AU14" s="8">
        <f>IF(Lopen!G13="Piste",Lopen!H13,0)</f>
        <v>0</v>
      </c>
      <c r="AV14" s="139"/>
      <c r="AW14" s="8">
        <f>IF(Lopen!E13="Herstel",Lopen!H13,0)</f>
        <v>0</v>
      </c>
      <c r="AX14" s="8">
        <f>IF(Lopen!E13="Extensieve duur",Lopen!H13,0)</f>
        <v>0</v>
      </c>
      <c r="AY14" s="8">
        <f>IF(Lopen!E13="Tempoloop",Lopen!H13,0)</f>
        <v>0</v>
      </c>
      <c r="AZ14" s="8">
        <f>IF(Lopen!E13="Wisselloop",Lopen!H13,0)</f>
        <v>0</v>
      </c>
      <c r="BA14" s="8">
        <f>IF(Lopen!E13="Blokloop",Lopen!H13,0)</f>
        <v>0</v>
      </c>
      <c r="BB14" s="8">
        <f>IF(Lopen!E13="Versnellingen",Lopen!H13,0)</f>
        <v>0</v>
      </c>
      <c r="BC14" s="8">
        <f>IF(Lopen!E13="Fartlek",Lopen!H13,0)</f>
        <v>0</v>
      </c>
      <c r="BD14" s="8">
        <f>IF(Lopen!E13="Krachttraining",Lopen!H13,0)</f>
        <v>0</v>
      </c>
      <c r="BE14" s="144">
        <f>IF(Lopen!E13="Wedstrijd",Lopen!H13,0)</f>
        <v>0</v>
      </c>
    </row>
    <row r="15" spans="1:57">
      <c r="A15" s="199"/>
      <c r="B15" s="19" t="s">
        <v>12</v>
      </c>
      <c r="C15" s="77">
        <v>40460</v>
      </c>
      <c r="D15" s="153"/>
      <c r="E15" s="86">
        <f>IF(Zwemmen!H14&gt;0,1,0)</f>
        <v>0</v>
      </c>
      <c r="F15" s="86">
        <f>IF(Fietsen!I14&gt;0,1,0)</f>
        <v>0</v>
      </c>
      <c r="G15" s="86">
        <f>IF(Lopen!H14&gt;0,1,0)</f>
        <v>0</v>
      </c>
      <c r="H15" s="107"/>
      <c r="I15" s="97">
        <f>IF(Zwemmen!E14="Zwembad Aalst",1,0)</f>
        <v>0</v>
      </c>
      <c r="J15" s="86">
        <f>IF(Zwemmen!E14="Zwembad Brussel",1,0)</f>
        <v>0</v>
      </c>
      <c r="K15" s="86">
        <f>IF(Zwemmen!E14="Zwembad Wachtebeke",1,0)</f>
        <v>0</v>
      </c>
      <c r="L15" s="86">
        <f>IF(Zwemmen!E14="Zwembad Ander",1,0)</f>
        <v>0</v>
      </c>
      <c r="M15" s="86">
        <f>IF(Zwemmen!E14="Open Water Nieuwdonk",1,0)</f>
        <v>0</v>
      </c>
      <c r="N15" s="86">
        <f>IF(Zwemmen!E14="Open Water Ander",1,0)</f>
        <v>0</v>
      </c>
      <c r="O15" s="104"/>
      <c r="P15" s="86">
        <f t="shared" si="5"/>
        <v>0</v>
      </c>
      <c r="Q15" s="86">
        <f t="shared" si="6"/>
        <v>0</v>
      </c>
      <c r="R15" s="104"/>
      <c r="S15" s="90">
        <f>IF(Zwemmen!F14="Techniek",Zwemmen!I14,0)</f>
        <v>0</v>
      </c>
      <c r="T15" s="90">
        <f>IF(Zwemmen!F14="Extensieve uithouding",Zwemmen!I14,0)</f>
        <v>0</v>
      </c>
      <c r="U15" s="90">
        <f>IF(Zwemmen!F14="Intensieve uithouding",Zwemmen!I14,0)</f>
        <v>0</v>
      </c>
      <c r="V15" s="90">
        <f>IF(Zwemmen!F14="Snelheid",Zwemmen!I14,0)</f>
        <v>0</v>
      </c>
      <c r="W15" s="98">
        <f>IF(Zwemmen!F14="Wedstrijd",Zwemmen!I14,0)</f>
        <v>0</v>
      </c>
      <c r="X15" s="124"/>
      <c r="Y15" s="122">
        <f>IF(Fietsen!H14="Wegfiets",Fietsen!I14,0)</f>
        <v>0</v>
      </c>
      <c r="Z15" s="122">
        <f>IF(Fietsen!H14="Tijdritfiets",Fietsen!I14,0)</f>
        <v>0</v>
      </c>
      <c r="AA15" s="122">
        <f>IF(Fietsen!H14="Mountainbike",Fietsen!I14,0)</f>
        <v>0</v>
      </c>
      <c r="AB15" s="124"/>
      <c r="AC15" s="122">
        <f>IF(Fietsen!G14="Weg",Fietsen!I14,0)</f>
        <v>0</v>
      </c>
      <c r="AD15" s="122">
        <f>IF(Fietsen!G14="Rollen",Fietsen!I14,0)</f>
        <v>0</v>
      </c>
      <c r="AE15" s="122">
        <f>IF(Fietsen!G14="Veld",Fietsen!I14,0)</f>
        <v>0</v>
      </c>
      <c r="AF15" s="125"/>
      <c r="AG15" s="122">
        <f>IF(Fietsen!E14="Herstel",Fietsen!I14,0)</f>
        <v>0</v>
      </c>
      <c r="AH15" s="122">
        <f>IF(Fietsen!E14="LSD",Fietsen!I14,0)</f>
        <v>0</v>
      </c>
      <c r="AI15" s="122">
        <f>IF(Fietsen!E14="Extensieve uithouding",Fietsen!I14,0)</f>
        <v>0</v>
      </c>
      <c r="AJ15" s="122">
        <f>IF(Fietsen!E14="Intensieve uithouding",Fietsen!I14,0)</f>
        <v>0</v>
      </c>
      <c r="AK15" s="122">
        <f>IF(Fietsen!E14="Interval/Blokken",Fietsen!I14,0)</f>
        <v>0</v>
      </c>
      <c r="AL15" s="122">
        <f>IF(Fietsen!E14="VO2max",Fietsen!I14,0)</f>
        <v>0</v>
      </c>
      <c r="AM15" s="122">
        <f>IF(Fietsen!E14="Snelheid",Fietsen!I14,0)</f>
        <v>0</v>
      </c>
      <c r="AN15" s="122">
        <f>IF(Fietsen!E14="Souplesse",Fietsen!I14,0)</f>
        <v>0</v>
      </c>
      <c r="AO15" s="122">
        <f>IF(Fietsen!E14="Krachtuithouding",Fietsen!I14,0)</f>
        <v>0</v>
      </c>
      <c r="AP15" s="122">
        <f>IF(Fietsen!E14="Explosieve kracht",Fietsen!I14,0)</f>
        <v>0</v>
      </c>
      <c r="AQ15" s="122">
        <f>IF(Fietsen!E14="Wedstrijd",Fietsen!I14,0)</f>
        <v>0</v>
      </c>
      <c r="AR15" s="125"/>
      <c r="AS15" s="141">
        <f>IF(Lopen!G14="Weg",Lopen!H14,0)</f>
        <v>0</v>
      </c>
      <c r="AT15" s="122">
        <f>IF(Lopen!G14="Veld",Lopen!H14,0)</f>
        <v>0</v>
      </c>
      <c r="AU15" s="122">
        <f>IF(Lopen!G14="Piste",Lopen!H14,0)</f>
        <v>0</v>
      </c>
      <c r="AV15" s="139"/>
      <c r="AW15" s="122">
        <f>IF(Lopen!E14="Herstel",Lopen!H14,0)</f>
        <v>0</v>
      </c>
      <c r="AX15" s="122">
        <f>IF(Lopen!E14="Extensieve duur",Lopen!H14,0)</f>
        <v>0</v>
      </c>
      <c r="AY15" s="122">
        <f>IF(Lopen!E14="Tempoloop",Lopen!H14,0)</f>
        <v>0</v>
      </c>
      <c r="AZ15" s="122">
        <f>IF(Lopen!E14="Wisselloop",Lopen!H14,0)</f>
        <v>0</v>
      </c>
      <c r="BA15" s="122">
        <f>IF(Lopen!E14="Blokloop",Lopen!H14,0)</f>
        <v>0</v>
      </c>
      <c r="BB15" s="122">
        <f>IF(Lopen!E14="Versnellingen",Lopen!H14,0)</f>
        <v>0</v>
      </c>
      <c r="BC15" s="122">
        <f>IF(Lopen!E14="Fartlek",Lopen!H14,0)</f>
        <v>0</v>
      </c>
      <c r="BD15" s="122">
        <f>IF(Lopen!E14="Krachttraining",Lopen!H14,0)</f>
        <v>0</v>
      </c>
      <c r="BE15" s="142">
        <f>IF(Lopen!E14="Wedstrijd",Lopen!H14,0)</f>
        <v>0</v>
      </c>
    </row>
    <row r="16" spans="1:57">
      <c r="A16" s="199"/>
      <c r="B16" s="19" t="s">
        <v>13</v>
      </c>
      <c r="C16" s="77">
        <v>40461</v>
      </c>
      <c r="D16" s="153"/>
      <c r="E16" s="86">
        <f>IF(Zwemmen!H15&gt;0,1,0)</f>
        <v>0</v>
      </c>
      <c r="F16" s="86">
        <f>IF(Fietsen!I15&gt;0,1,0)</f>
        <v>0</v>
      </c>
      <c r="G16" s="86">
        <f>IF(Lopen!H15&gt;0,1,0)</f>
        <v>0</v>
      </c>
      <c r="H16" s="107"/>
      <c r="I16" s="97">
        <f>IF(Zwemmen!E15="Zwembad Aalst",1,0)</f>
        <v>0</v>
      </c>
      <c r="J16" s="86">
        <f>IF(Zwemmen!E15="Zwembad Brussel",1,0)</f>
        <v>0</v>
      </c>
      <c r="K16" s="86">
        <f>IF(Zwemmen!E15="Zwembad Wachtebeke",1,0)</f>
        <v>0</v>
      </c>
      <c r="L16" s="86">
        <f>IF(Zwemmen!E15="Zwembad Ander",1,0)</f>
        <v>0</v>
      </c>
      <c r="M16" s="86">
        <f>IF(Zwemmen!E15="Open Water Nieuwdonk",1,0)</f>
        <v>0</v>
      </c>
      <c r="N16" s="86">
        <f>IF(Zwemmen!E15="Open Water Ander",1,0)</f>
        <v>0</v>
      </c>
      <c r="O16" s="104"/>
      <c r="P16" s="86">
        <f t="shared" si="5"/>
        <v>0</v>
      </c>
      <c r="Q16" s="86">
        <f t="shared" si="6"/>
        <v>0</v>
      </c>
      <c r="R16" s="104"/>
      <c r="S16" s="90">
        <f>IF(Zwemmen!F15="Techniek",Zwemmen!I15,0)</f>
        <v>0</v>
      </c>
      <c r="T16" s="90">
        <f>IF(Zwemmen!F15="Extensieve uithouding",Zwemmen!I15,0)</f>
        <v>0</v>
      </c>
      <c r="U16" s="90">
        <f>IF(Zwemmen!F15="Intensieve uithouding",Zwemmen!I15,0)</f>
        <v>0</v>
      </c>
      <c r="V16" s="90">
        <f>IF(Zwemmen!F15="Snelheid",Zwemmen!I15,0)</f>
        <v>0</v>
      </c>
      <c r="W16" s="98">
        <f>IF(Zwemmen!F15="Wedstrijd",Zwemmen!I15,0)</f>
        <v>0</v>
      </c>
      <c r="X16" s="124"/>
      <c r="Y16" s="122">
        <f>IF(Fietsen!H15="Wegfiets",Fietsen!I15,0)</f>
        <v>0</v>
      </c>
      <c r="Z16" s="122">
        <f>IF(Fietsen!H15="Tijdritfiets",Fietsen!I15,0)</f>
        <v>0</v>
      </c>
      <c r="AA16" s="122">
        <f>IF(Fietsen!H15="Mountainbike",Fietsen!I15,0)</f>
        <v>0</v>
      </c>
      <c r="AB16" s="124"/>
      <c r="AC16" s="122">
        <f>IF(Fietsen!G15="Weg",Fietsen!I15,0)</f>
        <v>0</v>
      </c>
      <c r="AD16" s="122">
        <f>IF(Fietsen!G15="Rollen",Fietsen!I15,0)</f>
        <v>0</v>
      </c>
      <c r="AE16" s="122">
        <f>IF(Fietsen!G15="Veld",Fietsen!I15,0)</f>
        <v>0</v>
      </c>
      <c r="AF16" s="125"/>
      <c r="AG16" s="122">
        <f>IF(Fietsen!E15="Herstel",Fietsen!I15,0)</f>
        <v>0</v>
      </c>
      <c r="AH16" s="122">
        <f>IF(Fietsen!E15="LSD",Fietsen!I15,0)</f>
        <v>0</v>
      </c>
      <c r="AI16" s="122">
        <f>IF(Fietsen!E15="Extensieve uithouding",Fietsen!I15,0)</f>
        <v>0</v>
      </c>
      <c r="AJ16" s="122">
        <f>IF(Fietsen!E15="Intensieve uithouding",Fietsen!I15,0)</f>
        <v>0</v>
      </c>
      <c r="AK16" s="122">
        <f>IF(Fietsen!E15="Interval/Blokken",Fietsen!I15,0)</f>
        <v>0</v>
      </c>
      <c r="AL16" s="122">
        <f>IF(Fietsen!E15="VO2max",Fietsen!I15,0)</f>
        <v>0</v>
      </c>
      <c r="AM16" s="122">
        <f>IF(Fietsen!E15="Snelheid",Fietsen!I15,0)</f>
        <v>0</v>
      </c>
      <c r="AN16" s="122">
        <f>IF(Fietsen!E15="Souplesse",Fietsen!I15,0)</f>
        <v>0</v>
      </c>
      <c r="AO16" s="122">
        <f>IF(Fietsen!E15="Krachtuithouding",Fietsen!I15,0)</f>
        <v>0</v>
      </c>
      <c r="AP16" s="122">
        <f>IF(Fietsen!E15="Explosieve kracht",Fietsen!I15,0)</f>
        <v>0</v>
      </c>
      <c r="AQ16" s="122">
        <f>IF(Fietsen!E15="Wedstrijd",Fietsen!I15,0)</f>
        <v>0</v>
      </c>
      <c r="AR16" s="125"/>
      <c r="AS16" s="141">
        <f>IF(Lopen!G15="Weg",Lopen!H15,0)</f>
        <v>0</v>
      </c>
      <c r="AT16" s="122">
        <f>IF(Lopen!G15="Veld",Lopen!H15,0)</f>
        <v>0</v>
      </c>
      <c r="AU16" s="122">
        <f>IF(Lopen!G15="Piste",Lopen!H15,0)</f>
        <v>0</v>
      </c>
      <c r="AV16" s="139"/>
      <c r="AW16" s="122">
        <f>IF(Lopen!E15="Herstel",Lopen!H15,0)</f>
        <v>0</v>
      </c>
      <c r="AX16" s="122">
        <f>IF(Lopen!E15="Extensieve duur",Lopen!H15,0)</f>
        <v>0</v>
      </c>
      <c r="AY16" s="122">
        <f>IF(Lopen!E15="Tempoloop",Lopen!H15,0)</f>
        <v>0</v>
      </c>
      <c r="AZ16" s="122">
        <f>IF(Lopen!E15="Wisselloop",Lopen!H15,0)</f>
        <v>0</v>
      </c>
      <c r="BA16" s="122">
        <f>IF(Lopen!E15="Blokloop",Lopen!H15,0)</f>
        <v>0</v>
      </c>
      <c r="BB16" s="122">
        <f>IF(Lopen!E15="Versnellingen",Lopen!H15,0)</f>
        <v>0</v>
      </c>
      <c r="BC16" s="122">
        <f>IF(Lopen!E15="Fartlek",Lopen!H15,0)</f>
        <v>0</v>
      </c>
      <c r="BD16" s="122">
        <f>IF(Lopen!E15="Krachttraining",Lopen!H15,0)</f>
        <v>0</v>
      </c>
      <c r="BE16" s="142">
        <f>IF(Lopen!E15="Wedstrijd",Lopen!H15,0)</f>
        <v>0</v>
      </c>
    </row>
    <row r="17" spans="1:57">
      <c r="A17" s="199" t="s">
        <v>22</v>
      </c>
      <c r="B17" s="83" t="s">
        <v>14</v>
      </c>
      <c r="C17" s="75">
        <v>40462</v>
      </c>
      <c r="D17" s="153"/>
      <c r="E17" s="85">
        <f>IF(Zwemmen!H16&gt;0,1,0)</f>
        <v>0</v>
      </c>
      <c r="F17" s="85">
        <f>IF(Fietsen!I16&gt;0,1,0)</f>
        <v>0</v>
      </c>
      <c r="G17" s="85">
        <f>IF(Lopen!H16&gt;0,1,0)</f>
        <v>0</v>
      </c>
      <c r="H17" s="107"/>
      <c r="I17" s="95">
        <f>IF(Zwemmen!E16="Zwembad Aalst",1,0)</f>
        <v>0</v>
      </c>
      <c r="J17" s="85">
        <f>IF(Zwemmen!E16="Zwembad Brussel",1,0)</f>
        <v>0</v>
      </c>
      <c r="K17" s="85">
        <f>IF(Zwemmen!E16="Zwembad Wachtebeke",1,0)</f>
        <v>0</v>
      </c>
      <c r="L17" s="85">
        <f>IF(Zwemmen!E16="Zwembad Ander",1,0)</f>
        <v>0</v>
      </c>
      <c r="M17" s="85">
        <f>IF(Zwemmen!E16="Open Water Nieuwdonk",1,0)</f>
        <v>0</v>
      </c>
      <c r="N17" s="85">
        <f>IF(Zwemmen!E16="Open Water Ander",1,0)</f>
        <v>0</v>
      </c>
      <c r="O17" s="104"/>
      <c r="P17" s="85">
        <f t="shared" ref="P17:P80" si="7">I17+J17+K17+L17</f>
        <v>0</v>
      </c>
      <c r="Q17" s="85">
        <f t="shared" ref="Q17:Q80" si="8">M17+N17</f>
        <v>0</v>
      </c>
      <c r="R17" s="104"/>
      <c r="S17" s="89">
        <f>IF(Zwemmen!F16="Techniek",Zwemmen!I16,0)</f>
        <v>0</v>
      </c>
      <c r="T17" s="89">
        <f>IF(Zwemmen!F16="Extensieve uithouding",Zwemmen!I16,0)</f>
        <v>0</v>
      </c>
      <c r="U17" s="89">
        <f>IF(Zwemmen!F16="Intensieve uithouding",Zwemmen!I16,0)</f>
        <v>0</v>
      </c>
      <c r="V17" s="89">
        <f>IF(Zwemmen!F16="Snelheid",Zwemmen!I16,0)</f>
        <v>0</v>
      </c>
      <c r="W17" s="96">
        <f>IF(Zwemmen!F16="Wedstrijd",Zwemmen!I16,0)</f>
        <v>0</v>
      </c>
      <c r="X17" s="124"/>
      <c r="Y17" s="8">
        <f>IF(Fietsen!H16="Wegfiets",Fietsen!I16,0)</f>
        <v>0</v>
      </c>
      <c r="Z17" s="8">
        <f>IF(Fietsen!H16="Tijdritfiets",Fietsen!I16,0)</f>
        <v>0</v>
      </c>
      <c r="AA17" s="8">
        <f>IF(Fietsen!H16="Mountainbike",Fietsen!I16,0)</f>
        <v>0</v>
      </c>
      <c r="AB17" s="124"/>
      <c r="AC17" s="8">
        <f>IF(Fietsen!G16="Weg",Fietsen!I16,0)</f>
        <v>0</v>
      </c>
      <c r="AD17" s="8">
        <f>IF(Fietsen!G16="Rollen",Fietsen!I16,0)</f>
        <v>0</v>
      </c>
      <c r="AE17" s="8">
        <f>IF(Fietsen!G16="Veld",Fietsen!I16,0)</f>
        <v>0</v>
      </c>
      <c r="AF17" s="125"/>
      <c r="AG17" s="8">
        <f>IF(Fietsen!E16="Herstel",Fietsen!I16,0)</f>
        <v>0</v>
      </c>
      <c r="AH17" s="8">
        <f>IF(Fietsen!E16="LSD",Fietsen!I16,0)</f>
        <v>0</v>
      </c>
      <c r="AI17" s="8">
        <f>IF(Fietsen!E16="Extensieve uithouding",Fietsen!I16,0)</f>
        <v>0</v>
      </c>
      <c r="AJ17" s="8">
        <f>IF(Fietsen!E16="Intensieve uithouding",Fietsen!I16,0)</f>
        <v>0</v>
      </c>
      <c r="AK17" s="8">
        <f>IF(Fietsen!E16="Interval/Blokken",Fietsen!I16,0)</f>
        <v>0</v>
      </c>
      <c r="AL17" s="8">
        <f>IF(Fietsen!E16="VO2max",Fietsen!I16,0)</f>
        <v>0</v>
      </c>
      <c r="AM17" s="8">
        <f>IF(Fietsen!E16="Snelheid",Fietsen!I16,0)</f>
        <v>0</v>
      </c>
      <c r="AN17" s="8">
        <f>IF(Fietsen!E16="Souplesse",Fietsen!I16,0)</f>
        <v>0</v>
      </c>
      <c r="AO17" s="8">
        <f>IF(Fietsen!E16="Krachtuithouding",Fietsen!I16,0)</f>
        <v>0</v>
      </c>
      <c r="AP17" s="8">
        <f>IF(Fietsen!E16="Explosieve kracht",Fietsen!I16,0)</f>
        <v>0</v>
      </c>
      <c r="AQ17" s="8">
        <f>IF(Fietsen!E16="Wedstrijd",Fietsen!I16,0)</f>
        <v>0</v>
      </c>
      <c r="AR17" s="125"/>
      <c r="AS17" s="143">
        <f>IF(Lopen!G16="Weg",Lopen!H16,0)</f>
        <v>0</v>
      </c>
      <c r="AT17" s="8">
        <f>IF(Lopen!G16="Veld",Lopen!H16,0)</f>
        <v>0</v>
      </c>
      <c r="AU17" s="8">
        <f>IF(Lopen!G16="Piste",Lopen!H16,0)</f>
        <v>0</v>
      </c>
      <c r="AV17" s="139"/>
      <c r="AW17" s="8">
        <f>IF(Lopen!E16="Herstel",Lopen!H16,0)</f>
        <v>0</v>
      </c>
      <c r="AX17" s="8">
        <f>IF(Lopen!E16="Extensieve duur",Lopen!H16,0)</f>
        <v>0</v>
      </c>
      <c r="AY17" s="8">
        <f>IF(Lopen!E16="Tempoloop",Lopen!H16,0)</f>
        <v>0</v>
      </c>
      <c r="AZ17" s="8">
        <f>IF(Lopen!E16="Wisselloop",Lopen!H16,0)</f>
        <v>0</v>
      </c>
      <c r="BA17" s="8">
        <f>IF(Lopen!E16="Blokloop",Lopen!H16,0)</f>
        <v>0</v>
      </c>
      <c r="BB17" s="8">
        <f>IF(Lopen!E16="Versnellingen",Lopen!H16,0)</f>
        <v>0</v>
      </c>
      <c r="BC17" s="8">
        <f>IF(Lopen!E16="Fartlek",Lopen!H16,0)</f>
        <v>0</v>
      </c>
      <c r="BD17" s="8">
        <f>IF(Lopen!E16="Krachttraining",Lopen!H16,0)</f>
        <v>0</v>
      </c>
      <c r="BE17" s="144">
        <f>IF(Lopen!E16="Wedstrijd",Lopen!H16,0)</f>
        <v>0</v>
      </c>
    </row>
    <row r="18" spans="1:57">
      <c r="A18" s="199"/>
      <c r="B18" s="83" t="s">
        <v>15</v>
      </c>
      <c r="C18" s="75">
        <v>40463</v>
      </c>
      <c r="D18" s="153"/>
      <c r="E18" s="85">
        <f>IF(Zwemmen!H17&gt;0,1,0)</f>
        <v>0</v>
      </c>
      <c r="F18" s="85">
        <f>IF(Fietsen!I17&gt;0,1,0)</f>
        <v>0</v>
      </c>
      <c r="G18" s="85">
        <f>IF(Lopen!H17&gt;0,1,0)</f>
        <v>0</v>
      </c>
      <c r="H18" s="107"/>
      <c r="I18" s="95">
        <f>IF(Zwemmen!E17="Zwembad Aalst",1,0)</f>
        <v>0</v>
      </c>
      <c r="J18" s="85">
        <f>IF(Zwemmen!E17="Zwembad Brussel",1,0)</f>
        <v>0</v>
      </c>
      <c r="K18" s="85">
        <f>IF(Zwemmen!E17="Zwembad Wachtebeke",1,0)</f>
        <v>0</v>
      </c>
      <c r="L18" s="85">
        <f>IF(Zwemmen!E17="Zwembad Ander",1,0)</f>
        <v>0</v>
      </c>
      <c r="M18" s="85">
        <f>IF(Zwemmen!E17="Open Water Nieuwdonk",1,0)</f>
        <v>0</v>
      </c>
      <c r="N18" s="85">
        <f>IF(Zwemmen!E17="Open Water Ander",1,0)</f>
        <v>0</v>
      </c>
      <c r="O18" s="104"/>
      <c r="P18" s="85">
        <f t="shared" si="7"/>
        <v>0</v>
      </c>
      <c r="Q18" s="85">
        <f t="shared" si="8"/>
        <v>0</v>
      </c>
      <c r="R18" s="104"/>
      <c r="S18" s="89">
        <f>IF(Zwemmen!F17="Techniek",Zwemmen!I17,0)</f>
        <v>0</v>
      </c>
      <c r="T18" s="89">
        <f>IF(Zwemmen!F17="Extensieve uithouding",Zwemmen!I17,0)</f>
        <v>0</v>
      </c>
      <c r="U18" s="89">
        <f>IF(Zwemmen!F17="Intensieve uithouding",Zwemmen!I17,0)</f>
        <v>0</v>
      </c>
      <c r="V18" s="89">
        <f>IF(Zwemmen!F17="Snelheid",Zwemmen!I17,0)</f>
        <v>0</v>
      </c>
      <c r="W18" s="96">
        <f>IF(Zwemmen!F17="Wedstrijd",Zwemmen!I17,0)</f>
        <v>0</v>
      </c>
      <c r="X18" s="124"/>
      <c r="Y18" s="8">
        <f>IF(Fietsen!H17="Wegfiets",Fietsen!I17,0)</f>
        <v>0</v>
      </c>
      <c r="Z18" s="8">
        <f>IF(Fietsen!H17="Tijdritfiets",Fietsen!I17,0)</f>
        <v>0</v>
      </c>
      <c r="AA18" s="8">
        <f>IF(Fietsen!H17="Mountainbike",Fietsen!I17,0)</f>
        <v>0</v>
      </c>
      <c r="AB18" s="124"/>
      <c r="AC18" s="8">
        <f>IF(Fietsen!G17="Weg",Fietsen!I17,0)</f>
        <v>0</v>
      </c>
      <c r="AD18" s="8">
        <f>IF(Fietsen!G17="Rollen",Fietsen!I17,0)</f>
        <v>0</v>
      </c>
      <c r="AE18" s="8">
        <f>IF(Fietsen!G17="Veld",Fietsen!I17,0)</f>
        <v>0</v>
      </c>
      <c r="AF18" s="125"/>
      <c r="AG18" s="8">
        <f>IF(Fietsen!E17="Herstel",Fietsen!I17,0)</f>
        <v>0</v>
      </c>
      <c r="AH18" s="8">
        <f>IF(Fietsen!E17="LSD",Fietsen!I17,0)</f>
        <v>0</v>
      </c>
      <c r="AI18" s="8">
        <f>IF(Fietsen!E17="Extensieve uithouding",Fietsen!I17,0)</f>
        <v>0</v>
      </c>
      <c r="AJ18" s="8">
        <f>IF(Fietsen!E17="Intensieve uithouding",Fietsen!I17,0)</f>
        <v>0</v>
      </c>
      <c r="AK18" s="8">
        <f>IF(Fietsen!E17="Interval/Blokken",Fietsen!I17,0)</f>
        <v>0</v>
      </c>
      <c r="AL18" s="8">
        <f>IF(Fietsen!E17="VO2max",Fietsen!I17,0)</f>
        <v>0</v>
      </c>
      <c r="AM18" s="8">
        <f>IF(Fietsen!E17="Snelheid",Fietsen!I17,0)</f>
        <v>0</v>
      </c>
      <c r="AN18" s="8">
        <f>IF(Fietsen!E17="Souplesse",Fietsen!I17,0)</f>
        <v>0</v>
      </c>
      <c r="AO18" s="8">
        <f>IF(Fietsen!E17="Krachtuithouding",Fietsen!I17,0)</f>
        <v>0</v>
      </c>
      <c r="AP18" s="8">
        <f>IF(Fietsen!E17="Explosieve kracht",Fietsen!I17,0)</f>
        <v>0</v>
      </c>
      <c r="AQ18" s="8">
        <f>IF(Fietsen!E17="Wedstrijd",Fietsen!I17,0)</f>
        <v>0</v>
      </c>
      <c r="AR18" s="125"/>
      <c r="AS18" s="143">
        <f>IF(Lopen!G17="Weg",Lopen!H17,0)</f>
        <v>0</v>
      </c>
      <c r="AT18" s="8">
        <f>IF(Lopen!G17="Veld",Lopen!H17,0)</f>
        <v>0</v>
      </c>
      <c r="AU18" s="8">
        <f>IF(Lopen!G17="Piste",Lopen!H17,0)</f>
        <v>0</v>
      </c>
      <c r="AV18" s="139"/>
      <c r="AW18" s="8">
        <f>IF(Lopen!E17="Herstel",Lopen!H17,0)</f>
        <v>0</v>
      </c>
      <c r="AX18" s="8">
        <f>IF(Lopen!E17="Extensieve duur",Lopen!H17,0)</f>
        <v>0</v>
      </c>
      <c r="AY18" s="8">
        <f>IF(Lopen!E17="Tempoloop",Lopen!H17,0)</f>
        <v>0</v>
      </c>
      <c r="AZ18" s="8">
        <f>IF(Lopen!E17="Wisselloop",Lopen!H17,0)</f>
        <v>0</v>
      </c>
      <c r="BA18" s="8">
        <f>IF(Lopen!E17="Blokloop",Lopen!H17,0)</f>
        <v>0</v>
      </c>
      <c r="BB18" s="8">
        <f>IF(Lopen!E17="Versnellingen",Lopen!H17,0)</f>
        <v>0</v>
      </c>
      <c r="BC18" s="8">
        <f>IF(Lopen!E17="Fartlek",Lopen!H17,0)</f>
        <v>0</v>
      </c>
      <c r="BD18" s="8">
        <f>IF(Lopen!E17="Krachttraining",Lopen!H17,0)</f>
        <v>0</v>
      </c>
      <c r="BE18" s="144">
        <f>IF(Lopen!E17="Wedstrijd",Lopen!H17,0)</f>
        <v>0</v>
      </c>
    </row>
    <row r="19" spans="1:57">
      <c r="A19" s="199"/>
      <c r="B19" s="83" t="s">
        <v>16</v>
      </c>
      <c r="C19" s="75">
        <v>40464</v>
      </c>
      <c r="D19" s="153"/>
      <c r="E19" s="85">
        <f>IF(Zwemmen!H18&gt;0,1,0)</f>
        <v>0</v>
      </c>
      <c r="F19" s="85">
        <f>IF(Fietsen!I18&gt;0,1,0)</f>
        <v>0</v>
      </c>
      <c r="G19" s="85">
        <f>IF(Lopen!H18&gt;0,1,0)</f>
        <v>0</v>
      </c>
      <c r="H19" s="107"/>
      <c r="I19" s="95">
        <f>IF(Zwemmen!E18="Zwembad Aalst",1,0)</f>
        <v>0</v>
      </c>
      <c r="J19" s="85">
        <f>IF(Zwemmen!E18="Zwembad Brussel",1,0)</f>
        <v>0</v>
      </c>
      <c r="K19" s="85">
        <f>IF(Zwemmen!E18="Zwembad Wachtebeke",1,0)</f>
        <v>0</v>
      </c>
      <c r="L19" s="85">
        <f>IF(Zwemmen!E18="Zwembad Ander",1,0)</f>
        <v>0</v>
      </c>
      <c r="M19" s="85">
        <f>IF(Zwemmen!E18="Open Water Nieuwdonk",1,0)</f>
        <v>0</v>
      </c>
      <c r="N19" s="85">
        <f>IF(Zwemmen!E18="Open Water Ander",1,0)</f>
        <v>0</v>
      </c>
      <c r="O19" s="104"/>
      <c r="P19" s="85">
        <f t="shared" si="7"/>
        <v>0</v>
      </c>
      <c r="Q19" s="85">
        <f t="shared" si="8"/>
        <v>0</v>
      </c>
      <c r="R19" s="104"/>
      <c r="S19" s="89">
        <f>IF(Zwemmen!F18="Techniek",Zwemmen!I18,0)</f>
        <v>0</v>
      </c>
      <c r="T19" s="89">
        <f>IF(Zwemmen!F18="Extensieve uithouding",Zwemmen!I18,0)</f>
        <v>0</v>
      </c>
      <c r="U19" s="89">
        <f>IF(Zwemmen!F18="Intensieve uithouding",Zwemmen!I18,0)</f>
        <v>0</v>
      </c>
      <c r="V19" s="89">
        <f>IF(Zwemmen!F18="Snelheid",Zwemmen!I18,0)</f>
        <v>0</v>
      </c>
      <c r="W19" s="96">
        <f>IF(Zwemmen!F18="Wedstrijd",Zwemmen!I18,0)</f>
        <v>0</v>
      </c>
      <c r="X19" s="124"/>
      <c r="Y19" s="8">
        <f>IF(Fietsen!H18="Wegfiets",Fietsen!I18,0)</f>
        <v>0</v>
      </c>
      <c r="Z19" s="8">
        <f>IF(Fietsen!H18="Tijdritfiets",Fietsen!I18,0)</f>
        <v>0</v>
      </c>
      <c r="AA19" s="8">
        <f>IF(Fietsen!H18="Mountainbike",Fietsen!I18,0)</f>
        <v>0</v>
      </c>
      <c r="AB19" s="124"/>
      <c r="AC19" s="8">
        <f>IF(Fietsen!G18="Weg",Fietsen!I18,0)</f>
        <v>0</v>
      </c>
      <c r="AD19" s="8">
        <f>IF(Fietsen!G18="Rollen",Fietsen!I18,0)</f>
        <v>0</v>
      </c>
      <c r="AE19" s="8">
        <f>IF(Fietsen!G18="Veld",Fietsen!I18,0)</f>
        <v>0</v>
      </c>
      <c r="AF19" s="125"/>
      <c r="AG19" s="8">
        <f>IF(Fietsen!E18="Herstel",Fietsen!I18,0)</f>
        <v>0</v>
      </c>
      <c r="AH19" s="8">
        <f>IF(Fietsen!E18="LSD",Fietsen!I18,0)</f>
        <v>0</v>
      </c>
      <c r="AI19" s="8">
        <f>IF(Fietsen!E18="Extensieve uithouding",Fietsen!I18,0)</f>
        <v>0</v>
      </c>
      <c r="AJ19" s="8">
        <f>IF(Fietsen!E18="Intensieve uithouding",Fietsen!I18,0)</f>
        <v>0</v>
      </c>
      <c r="AK19" s="8">
        <f>IF(Fietsen!E18="Interval/Blokken",Fietsen!I18,0)</f>
        <v>0</v>
      </c>
      <c r="AL19" s="8">
        <f>IF(Fietsen!E18="VO2max",Fietsen!I18,0)</f>
        <v>0</v>
      </c>
      <c r="AM19" s="8">
        <f>IF(Fietsen!E18="Snelheid",Fietsen!I18,0)</f>
        <v>0</v>
      </c>
      <c r="AN19" s="8">
        <f>IF(Fietsen!E18="Souplesse",Fietsen!I18,0)</f>
        <v>0</v>
      </c>
      <c r="AO19" s="8">
        <f>IF(Fietsen!E18="Krachtuithouding",Fietsen!I18,0)</f>
        <v>0</v>
      </c>
      <c r="AP19" s="8">
        <f>IF(Fietsen!E18="Explosieve kracht",Fietsen!I18,0)</f>
        <v>0</v>
      </c>
      <c r="AQ19" s="8">
        <f>IF(Fietsen!E18="Wedstrijd",Fietsen!I18,0)</f>
        <v>0</v>
      </c>
      <c r="AR19" s="125"/>
      <c r="AS19" s="143">
        <f>IF(Lopen!G18="Weg",Lopen!H18,0)</f>
        <v>0</v>
      </c>
      <c r="AT19" s="8">
        <f>IF(Lopen!G18="Veld",Lopen!H18,0)</f>
        <v>0</v>
      </c>
      <c r="AU19" s="8">
        <f>IF(Lopen!G18="Piste",Lopen!H18,0)</f>
        <v>0</v>
      </c>
      <c r="AV19" s="139"/>
      <c r="AW19" s="8">
        <f>IF(Lopen!E18="Herstel",Lopen!H18,0)</f>
        <v>0</v>
      </c>
      <c r="AX19" s="8">
        <f>IF(Lopen!E18="Extensieve duur",Lopen!H18,0)</f>
        <v>0</v>
      </c>
      <c r="AY19" s="8">
        <f>IF(Lopen!E18="Tempoloop",Lopen!H18,0)</f>
        <v>0</v>
      </c>
      <c r="AZ19" s="8">
        <f>IF(Lopen!E18="Wisselloop",Lopen!H18,0)</f>
        <v>0</v>
      </c>
      <c r="BA19" s="8">
        <f>IF(Lopen!E18="Blokloop",Lopen!H18,0)</f>
        <v>0</v>
      </c>
      <c r="BB19" s="8">
        <f>IF(Lopen!E18="Versnellingen",Lopen!H18,0)</f>
        <v>0</v>
      </c>
      <c r="BC19" s="8">
        <f>IF(Lopen!E18="Fartlek",Lopen!H18,0)</f>
        <v>0</v>
      </c>
      <c r="BD19" s="8">
        <f>IF(Lopen!E18="Krachttraining",Lopen!H18,0)</f>
        <v>0</v>
      </c>
      <c r="BE19" s="144">
        <f>IF(Lopen!E18="Wedstrijd",Lopen!H18,0)</f>
        <v>0</v>
      </c>
    </row>
    <row r="20" spans="1:57">
      <c r="A20" s="199"/>
      <c r="B20" s="83" t="s">
        <v>17</v>
      </c>
      <c r="C20" s="75">
        <v>40465</v>
      </c>
      <c r="D20" s="153"/>
      <c r="E20" s="85">
        <f>IF(Zwemmen!H19&gt;0,1,0)</f>
        <v>0</v>
      </c>
      <c r="F20" s="85">
        <f>IF(Fietsen!I19&gt;0,1,0)</f>
        <v>0</v>
      </c>
      <c r="G20" s="85">
        <f>IF(Lopen!H19&gt;0,1,0)</f>
        <v>0</v>
      </c>
      <c r="H20" s="107"/>
      <c r="I20" s="95">
        <f>IF(Zwemmen!E19="Zwembad Aalst",1,0)</f>
        <v>0</v>
      </c>
      <c r="J20" s="85">
        <f>IF(Zwemmen!E19="Zwembad Brussel",1,0)</f>
        <v>0</v>
      </c>
      <c r="K20" s="85">
        <f>IF(Zwemmen!E19="Zwembad Wachtebeke",1,0)</f>
        <v>0</v>
      </c>
      <c r="L20" s="85">
        <f>IF(Zwemmen!E19="Zwembad Ander",1,0)</f>
        <v>0</v>
      </c>
      <c r="M20" s="85">
        <f>IF(Zwemmen!E19="Open Water Nieuwdonk",1,0)</f>
        <v>0</v>
      </c>
      <c r="N20" s="85">
        <f>IF(Zwemmen!E19="Open Water Ander",1,0)</f>
        <v>0</v>
      </c>
      <c r="O20" s="104"/>
      <c r="P20" s="85">
        <f t="shared" si="7"/>
        <v>0</v>
      </c>
      <c r="Q20" s="85">
        <f t="shared" si="8"/>
        <v>0</v>
      </c>
      <c r="R20" s="104"/>
      <c r="S20" s="89">
        <f>IF(Zwemmen!F19="Techniek",Zwemmen!I19,0)</f>
        <v>0</v>
      </c>
      <c r="T20" s="89">
        <f>IF(Zwemmen!F19="Extensieve uithouding",Zwemmen!I19,0)</f>
        <v>0</v>
      </c>
      <c r="U20" s="89">
        <f>IF(Zwemmen!F19="Intensieve uithouding",Zwemmen!I19,0)</f>
        <v>0</v>
      </c>
      <c r="V20" s="89">
        <f>IF(Zwemmen!F19="Snelheid",Zwemmen!I19,0)</f>
        <v>0</v>
      </c>
      <c r="W20" s="96">
        <f>IF(Zwemmen!F19="Wedstrijd",Zwemmen!I19,0)</f>
        <v>0</v>
      </c>
      <c r="X20" s="124"/>
      <c r="Y20" s="8">
        <f>IF(Fietsen!H19="Wegfiets",Fietsen!I19,0)</f>
        <v>0</v>
      </c>
      <c r="Z20" s="8">
        <f>IF(Fietsen!H19="Tijdritfiets",Fietsen!I19,0)</f>
        <v>0</v>
      </c>
      <c r="AA20" s="8">
        <f>IF(Fietsen!H19="Mountainbike",Fietsen!I19,0)</f>
        <v>0</v>
      </c>
      <c r="AB20" s="124"/>
      <c r="AC20" s="8">
        <f>IF(Fietsen!G19="Weg",Fietsen!I19,0)</f>
        <v>0</v>
      </c>
      <c r="AD20" s="8">
        <f>IF(Fietsen!G19="Rollen",Fietsen!I19,0)</f>
        <v>0</v>
      </c>
      <c r="AE20" s="8">
        <f>IF(Fietsen!G19="Veld",Fietsen!I19,0)</f>
        <v>0</v>
      </c>
      <c r="AF20" s="125"/>
      <c r="AG20" s="8">
        <f>IF(Fietsen!E19="Herstel",Fietsen!I19,0)</f>
        <v>0</v>
      </c>
      <c r="AH20" s="8">
        <f>IF(Fietsen!E19="LSD",Fietsen!I19,0)</f>
        <v>0</v>
      </c>
      <c r="AI20" s="8">
        <f>IF(Fietsen!E19="Extensieve uithouding",Fietsen!I19,0)</f>
        <v>0</v>
      </c>
      <c r="AJ20" s="8">
        <f>IF(Fietsen!E19="Intensieve uithouding",Fietsen!I19,0)</f>
        <v>0</v>
      </c>
      <c r="AK20" s="8">
        <f>IF(Fietsen!E19="Interval/Blokken",Fietsen!I19,0)</f>
        <v>0</v>
      </c>
      <c r="AL20" s="8">
        <f>IF(Fietsen!E19="VO2max",Fietsen!I19,0)</f>
        <v>0</v>
      </c>
      <c r="AM20" s="8">
        <f>IF(Fietsen!E19="Snelheid",Fietsen!I19,0)</f>
        <v>0</v>
      </c>
      <c r="AN20" s="8">
        <f>IF(Fietsen!E19="Souplesse",Fietsen!I19,0)</f>
        <v>0</v>
      </c>
      <c r="AO20" s="8">
        <f>IF(Fietsen!E19="Krachtuithouding",Fietsen!I19,0)</f>
        <v>0</v>
      </c>
      <c r="AP20" s="8">
        <f>IF(Fietsen!E19="Explosieve kracht",Fietsen!I19,0)</f>
        <v>0</v>
      </c>
      <c r="AQ20" s="8">
        <f>IF(Fietsen!E19="Wedstrijd",Fietsen!I19,0)</f>
        <v>0</v>
      </c>
      <c r="AR20" s="125"/>
      <c r="AS20" s="143">
        <f>IF(Lopen!G19="Weg",Lopen!H19,0)</f>
        <v>0</v>
      </c>
      <c r="AT20" s="8">
        <f>IF(Lopen!G19="Veld",Lopen!H19,0)</f>
        <v>0</v>
      </c>
      <c r="AU20" s="8">
        <f>IF(Lopen!G19="Piste",Lopen!H19,0)</f>
        <v>0</v>
      </c>
      <c r="AV20" s="139"/>
      <c r="AW20" s="8">
        <f>IF(Lopen!E19="Herstel",Lopen!H19,0)</f>
        <v>0</v>
      </c>
      <c r="AX20" s="8">
        <f>IF(Lopen!E19="Extensieve duur",Lopen!H19,0)</f>
        <v>0</v>
      </c>
      <c r="AY20" s="8">
        <f>IF(Lopen!E19="Tempoloop",Lopen!H19,0)</f>
        <v>0</v>
      </c>
      <c r="AZ20" s="8">
        <f>IF(Lopen!E19="Wisselloop",Lopen!H19,0)</f>
        <v>0</v>
      </c>
      <c r="BA20" s="8">
        <f>IF(Lopen!E19="Blokloop",Lopen!H19,0)</f>
        <v>0</v>
      </c>
      <c r="BB20" s="8">
        <f>IF(Lopen!E19="Versnellingen",Lopen!H19,0)</f>
        <v>0</v>
      </c>
      <c r="BC20" s="8">
        <f>IF(Lopen!E19="Fartlek",Lopen!H19,0)</f>
        <v>0</v>
      </c>
      <c r="BD20" s="8">
        <f>IF(Lopen!E19="Krachttraining",Lopen!H19,0)</f>
        <v>0</v>
      </c>
      <c r="BE20" s="144">
        <f>IF(Lopen!E19="Wedstrijd",Lopen!H19,0)</f>
        <v>0</v>
      </c>
    </row>
    <row r="21" spans="1:57">
      <c r="A21" s="199"/>
      <c r="B21" s="83" t="s">
        <v>11</v>
      </c>
      <c r="C21" s="75">
        <v>40466</v>
      </c>
      <c r="D21" s="153"/>
      <c r="E21" s="85">
        <f>IF(Zwemmen!H20&gt;0,1,0)</f>
        <v>0</v>
      </c>
      <c r="F21" s="85">
        <f>IF(Fietsen!I20&gt;0,1,0)</f>
        <v>0</v>
      </c>
      <c r="G21" s="85">
        <f>IF(Lopen!H20&gt;0,1,0)</f>
        <v>0</v>
      </c>
      <c r="H21" s="107"/>
      <c r="I21" s="95">
        <f>IF(Zwemmen!E20="Zwembad Aalst",1,0)</f>
        <v>0</v>
      </c>
      <c r="J21" s="85">
        <f>IF(Zwemmen!E20="Zwembad Brussel",1,0)</f>
        <v>0</v>
      </c>
      <c r="K21" s="85">
        <f>IF(Zwemmen!E20="Zwembad Wachtebeke",1,0)</f>
        <v>0</v>
      </c>
      <c r="L21" s="85">
        <f>IF(Zwemmen!E20="Zwembad Ander",1,0)</f>
        <v>0</v>
      </c>
      <c r="M21" s="85">
        <f>IF(Zwemmen!E20="Open Water Nieuwdonk",1,0)</f>
        <v>0</v>
      </c>
      <c r="N21" s="85">
        <f>IF(Zwemmen!E20="Open Water Ander",1,0)</f>
        <v>0</v>
      </c>
      <c r="O21" s="104"/>
      <c r="P21" s="85">
        <f t="shared" si="7"/>
        <v>0</v>
      </c>
      <c r="Q21" s="85">
        <f t="shared" si="8"/>
        <v>0</v>
      </c>
      <c r="R21" s="104"/>
      <c r="S21" s="89">
        <f>IF(Zwemmen!F20="Techniek",Zwemmen!I20,0)</f>
        <v>0</v>
      </c>
      <c r="T21" s="89">
        <f>IF(Zwemmen!F20="Extensieve uithouding",Zwemmen!I20,0)</f>
        <v>0</v>
      </c>
      <c r="U21" s="89">
        <f>IF(Zwemmen!F20="Intensieve uithouding",Zwemmen!I20,0)</f>
        <v>0</v>
      </c>
      <c r="V21" s="89">
        <f>IF(Zwemmen!F20="Snelheid",Zwemmen!I20,0)</f>
        <v>0</v>
      </c>
      <c r="W21" s="96">
        <f>IF(Zwemmen!F20="Wedstrijd",Zwemmen!I20,0)</f>
        <v>0</v>
      </c>
      <c r="X21" s="124"/>
      <c r="Y21" s="8">
        <f>IF(Fietsen!H20="Wegfiets",Fietsen!I20,0)</f>
        <v>0</v>
      </c>
      <c r="Z21" s="8">
        <f>IF(Fietsen!H20="Tijdritfiets",Fietsen!I20,0)</f>
        <v>0</v>
      </c>
      <c r="AA21" s="8">
        <f>IF(Fietsen!H20="Mountainbike",Fietsen!I20,0)</f>
        <v>0</v>
      </c>
      <c r="AB21" s="124"/>
      <c r="AC21" s="8">
        <f>IF(Fietsen!G20="Weg",Fietsen!I20,0)</f>
        <v>0</v>
      </c>
      <c r="AD21" s="8">
        <f>IF(Fietsen!G20="Rollen",Fietsen!I20,0)</f>
        <v>0</v>
      </c>
      <c r="AE21" s="8">
        <f>IF(Fietsen!G20="Veld",Fietsen!I20,0)</f>
        <v>0</v>
      </c>
      <c r="AF21" s="125"/>
      <c r="AG21" s="8">
        <f>IF(Fietsen!E20="Herstel",Fietsen!I20,0)</f>
        <v>0</v>
      </c>
      <c r="AH21" s="8">
        <f>IF(Fietsen!E20="LSD",Fietsen!I20,0)</f>
        <v>0</v>
      </c>
      <c r="AI21" s="8">
        <f>IF(Fietsen!E20="Extensieve uithouding",Fietsen!I20,0)</f>
        <v>0</v>
      </c>
      <c r="AJ21" s="8">
        <f>IF(Fietsen!E20="Intensieve uithouding",Fietsen!I20,0)</f>
        <v>0</v>
      </c>
      <c r="AK21" s="8">
        <f>IF(Fietsen!E20="Interval/Blokken",Fietsen!I20,0)</f>
        <v>0</v>
      </c>
      <c r="AL21" s="8">
        <f>IF(Fietsen!E20="VO2max",Fietsen!I20,0)</f>
        <v>0</v>
      </c>
      <c r="AM21" s="8">
        <f>IF(Fietsen!E20="Snelheid",Fietsen!I20,0)</f>
        <v>0</v>
      </c>
      <c r="AN21" s="8">
        <f>IF(Fietsen!E20="Souplesse",Fietsen!I20,0)</f>
        <v>0</v>
      </c>
      <c r="AO21" s="8">
        <f>IF(Fietsen!E20="Krachtuithouding",Fietsen!I20,0)</f>
        <v>0</v>
      </c>
      <c r="AP21" s="8">
        <f>IF(Fietsen!E20="Explosieve kracht",Fietsen!I20,0)</f>
        <v>0</v>
      </c>
      <c r="AQ21" s="8">
        <f>IF(Fietsen!E20="Wedstrijd",Fietsen!I20,0)</f>
        <v>0</v>
      </c>
      <c r="AR21" s="125"/>
      <c r="AS21" s="143">
        <f>IF(Lopen!G20="Weg",Lopen!H20,0)</f>
        <v>0</v>
      </c>
      <c r="AT21" s="8">
        <f>IF(Lopen!G20="Veld",Lopen!H20,0)</f>
        <v>0</v>
      </c>
      <c r="AU21" s="8">
        <f>IF(Lopen!G20="Piste",Lopen!H20,0)</f>
        <v>0</v>
      </c>
      <c r="AV21" s="139"/>
      <c r="AW21" s="8">
        <f>IF(Lopen!E20="Herstel",Lopen!H20,0)</f>
        <v>0</v>
      </c>
      <c r="AX21" s="8">
        <f>IF(Lopen!E20="Extensieve duur",Lopen!H20,0)</f>
        <v>0</v>
      </c>
      <c r="AY21" s="8">
        <f>IF(Lopen!E20="Tempoloop",Lopen!H20,0)</f>
        <v>0</v>
      </c>
      <c r="AZ21" s="8">
        <f>IF(Lopen!E20="Wisselloop",Lopen!H20,0)</f>
        <v>0</v>
      </c>
      <c r="BA21" s="8">
        <f>IF(Lopen!E20="Blokloop",Lopen!H20,0)</f>
        <v>0</v>
      </c>
      <c r="BB21" s="8">
        <f>IF(Lopen!E20="Versnellingen",Lopen!H20,0)</f>
        <v>0</v>
      </c>
      <c r="BC21" s="8">
        <f>IF(Lopen!E20="Fartlek",Lopen!H20,0)</f>
        <v>0</v>
      </c>
      <c r="BD21" s="8">
        <f>IF(Lopen!E20="Krachttraining",Lopen!H20,0)</f>
        <v>0</v>
      </c>
      <c r="BE21" s="144">
        <f>IF(Lopen!E20="Wedstrijd",Lopen!H20,0)</f>
        <v>0</v>
      </c>
    </row>
    <row r="22" spans="1:57">
      <c r="A22" s="199"/>
      <c r="B22" s="19" t="s">
        <v>12</v>
      </c>
      <c r="C22" s="77">
        <v>40467</v>
      </c>
      <c r="D22" s="153"/>
      <c r="E22" s="86">
        <f>IF(Zwemmen!H21&gt;0,1,0)</f>
        <v>0</v>
      </c>
      <c r="F22" s="86">
        <f>IF(Fietsen!I21&gt;0,1,0)</f>
        <v>0</v>
      </c>
      <c r="G22" s="86">
        <f>IF(Lopen!H21&gt;0,1,0)</f>
        <v>0</v>
      </c>
      <c r="H22" s="107"/>
      <c r="I22" s="97">
        <f>IF(Zwemmen!E21="Zwembad Aalst",1,0)</f>
        <v>0</v>
      </c>
      <c r="J22" s="86">
        <f>IF(Zwemmen!E21="Zwembad Brussel",1,0)</f>
        <v>0</v>
      </c>
      <c r="K22" s="86">
        <f>IF(Zwemmen!E21="Zwembad Wachtebeke",1,0)</f>
        <v>0</v>
      </c>
      <c r="L22" s="86">
        <f>IF(Zwemmen!E21="Zwembad Ander",1,0)</f>
        <v>0</v>
      </c>
      <c r="M22" s="86">
        <f>IF(Zwemmen!E21="Open Water Nieuwdonk",1,0)</f>
        <v>0</v>
      </c>
      <c r="N22" s="86">
        <f>IF(Zwemmen!E21="Open Water Ander",1,0)</f>
        <v>0</v>
      </c>
      <c r="O22" s="104"/>
      <c r="P22" s="86">
        <f t="shared" si="7"/>
        <v>0</v>
      </c>
      <c r="Q22" s="86">
        <f t="shared" si="8"/>
        <v>0</v>
      </c>
      <c r="R22" s="104"/>
      <c r="S22" s="90">
        <f>IF(Zwemmen!F21="Techniek",Zwemmen!I21,0)</f>
        <v>0</v>
      </c>
      <c r="T22" s="90">
        <f>IF(Zwemmen!F21="Extensieve uithouding",Zwemmen!I21,0)</f>
        <v>0</v>
      </c>
      <c r="U22" s="90">
        <f>IF(Zwemmen!F21="Intensieve uithouding",Zwemmen!I21,0)</f>
        <v>0</v>
      </c>
      <c r="V22" s="90">
        <f>IF(Zwemmen!F21="Snelheid",Zwemmen!I21,0)</f>
        <v>0</v>
      </c>
      <c r="W22" s="98">
        <f>IF(Zwemmen!F21="Wedstrijd",Zwemmen!I21,0)</f>
        <v>0</v>
      </c>
      <c r="X22" s="124"/>
      <c r="Y22" s="122">
        <f>IF(Fietsen!H21="Wegfiets",Fietsen!I21,0)</f>
        <v>0</v>
      </c>
      <c r="Z22" s="122">
        <f>IF(Fietsen!H21="Tijdritfiets",Fietsen!I21,0)</f>
        <v>0</v>
      </c>
      <c r="AA22" s="122">
        <f>IF(Fietsen!H21="Mountainbike",Fietsen!I21,0)</f>
        <v>0</v>
      </c>
      <c r="AB22" s="124"/>
      <c r="AC22" s="122">
        <f>IF(Fietsen!G21="Weg",Fietsen!I21,0)</f>
        <v>0</v>
      </c>
      <c r="AD22" s="122">
        <f>IF(Fietsen!G21="Rollen",Fietsen!I21,0)</f>
        <v>0</v>
      </c>
      <c r="AE22" s="122">
        <f>IF(Fietsen!G21="Veld",Fietsen!I21,0)</f>
        <v>0</v>
      </c>
      <c r="AF22" s="125"/>
      <c r="AG22" s="122">
        <f>IF(Fietsen!E21="Herstel",Fietsen!I21,0)</f>
        <v>0</v>
      </c>
      <c r="AH22" s="122">
        <f>IF(Fietsen!E21="LSD",Fietsen!I21,0)</f>
        <v>0</v>
      </c>
      <c r="AI22" s="122">
        <f>IF(Fietsen!E21="Extensieve uithouding",Fietsen!I21,0)</f>
        <v>0</v>
      </c>
      <c r="AJ22" s="122">
        <f>IF(Fietsen!E21="Intensieve uithouding",Fietsen!I21,0)</f>
        <v>0</v>
      </c>
      <c r="AK22" s="122">
        <f>IF(Fietsen!E21="Interval/Blokken",Fietsen!I21,0)</f>
        <v>0</v>
      </c>
      <c r="AL22" s="122">
        <f>IF(Fietsen!E21="VO2max",Fietsen!I21,0)</f>
        <v>0</v>
      </c>
      <c r="AM22" s="122">
        <f>IF(Fietsen!E21="Snelheid",Fietsen!I21,0)</f>
        <v>0</v>
      </c>
      <c r="AN22" s="122">
        <f>IF(Fietsen!E21="Souplesse",Fietsen!I21,0)</f>
        <v>0</v>
      </c>
      <c r="AO22" s="122">
        <f>IF(Fietsen!E21="Krachtuithouding",Fietsen!I21,0)</f>
        <v>0</v>
      </c>
      <c r="AP22" s="122">
        <f>IF(Fietsen!E21="Explosieve kracht",Fietsen!I21,0)</f>
        <v>0</v>
      </c>
      <c r="AQ22" s="122">
        <f>IF(Fietsen!E21="Wedstrijd",Fietsen!I21,0)</f>
        <v>0</v>
      </c>
      <c r="AR22" s="125"/>
      <c r="AS22" s="141">
        <f>IF(Lopen!G21="Weg",Lopen!H21,0)</f>
        <v>0</v>
      </c>
      <c r="AT22" s="122">
        <f>IF(Lopen!G21="Veld",Lopen!H21,0)</f>
        <v>0</v>
      </c>
      <c r="AU22" s="122">
        <f>IF(Lopen!G21="Piste",Lopen!H21,0)</f>
        <v>0</v>
      </c>
      <c r="AV22" s="139"/>
      <c r="AW22" s="122">
        <f>IF(Lopen!E21="Herstel",Lopen!H21,0)</f>
        <v>0</v>
      </c>
      <c r="AX22" s="122">
        <f>IF(Lopen!E21="Extensieve duur",Lopen!H21,0)</f>
        <v>0</v>
      </c>
      <c r="AY22" s="122">
        <f>IF(Lopen!E21="Tempoloop",Lopen!H21,0)</f>
        <v>0</v>
      </c>
      <c r="AZ22" s="122">
        <f>IF(Lopen!E21="Wisselloop",Lopen!H21,0)</f>
        <v>0</v>
      </c>
      <c r="BA22" s="122">
        <f>IF(Lopen!E21="Blokloop",Lopen!H21,0)</f>
        <v>0</v>
      </c>
      <c r="BB22" s="122">
        <f>IF(Lopen!E21="Versnellingen",Lopen!H21,0)</f>
        <v>0</v>
      </c>
      <c r="BC22" s="122">
        <f>IF(Lopen!E21="Fartlek",Lopen!H21,0)</f>
        <v>0</v>
      </c>
      <c r="BD22" s="122">
        <f>IF(Lopen!E21="Krachttraining",Lopen!H21,0)</f>
        <v>0</v>
      </c>
      <c r="BE22" s="142">
        <f>IF(Lopen!E21="Wedstrijd",Lopen!H21,0)</f>
        <v>0</v>
      </c>
    </row>
    <row r="23" spans="1:57">
      <c r="A23" s="199"/>
      <c r="B23" s="19" t="s">
        <v>13</v>
      </c>
      <c r="C23" s="77">
        <v>40468</v>
      </c>
      <c r="D23" s="153"/>
      <c r="E23" s="86">
        <f>IF(Zwemmen!H22&gt;0,1,0)</f>
        <v>0</v>
      </c>
      <c r="F23" s="86">
        <f>IF(Fietsen!I22&gt;0,1,0)</f>
        <v>0</v>
      </c>
      <c r="G23" s="86">
        <f>IF(Lopen!H22&gt;0,1,0)</f>
        <v>0</v>
      </c>
      <c r="H23" s="107"/>
      <c r="I23" s="97">
        <f>IF(Zwemmen!E22="Zwembad Aalst",1,0)</f>
        <v>0</v>
      </c>
      <c r="J23" s="86">
        <f>IF(Zwemmen!E22="Zwembad Brussel",1,0)</f>
        <v>0</v>
      </c>
      <c r="K23" s="86">
        <f>IF(Zwemmen!E22="Zwembad Wachtebeke",1,0)</f>
        <v>0</v>
      </c>
      <c r="L23" s="86">
        <f>IF(Zwemmen!E22="Zwembad Ander",1,0)</f>
        <v>0</v>
      </c>
      <c r="M23" s="86">
        <f>IF(Zwemmen!E22="Open Water Nieuwdonk",1,0)</f>
        <v>0</v>
      </c>
      <c r="N23" s="86">
        <f>IF(Zwemmen!E22="Open Water Ander",1,0)</f>
        <v>0</v>
      </c>
      <c r="O23" s="104"/>
      <c r="P23" s="86">
        <f t="shared" si="7"/>
        <v>0</v>
      </c>
      <c r="Q23" s="86">
        <f t="shared" si="8"/>
        <v>0</v>
      </c>
      <c r="R23" s="104"/>
      <c r="S23" s="90">
        <f>IF(Zwemmen!F22="Techniek",Zwemmen!I22,0)</f>
        <v>0</v>
      </c>
      <c r="T23" s="90">
        <f>IF(Zwemmen!F22="Extensieve uithouding",Zwemmen!I22,0)</f>
        <v>0</v>
      </c>
      <c r="U23" s="90">
        <f>IF(Zwemmen!F22="Intensieve uithouding",Zwemmen!I22,0)</f>
        <v>0</v>
      </c>
      <c r="V23" s="90">
        <f>IF(Zwemmen!F22="Snelheid",Zwemmen!I22,0)</f>
        <v>0</v>
      </c>
      <c r="W23" s="98">
        <f>IF(Zwemmen!F22="Wedstrijd",Zwemmen!I22,0)</f>
        <v>0</v>
      </c>
      <c r="X23" s="124"/>
      <c r="Y23" s="122">
        <f>IF(Fietsen!H22="Wegfiets",Fietsen!I22,0)</f>
        <v>0</v>
      </c>
      <c r="Z23" s="122">
        <f>IF(Fietsen!H22="Tijdritfiets",Fietsen!I22,0)</f>
        <v>0</v>
      </c>
      <c r="AA23" s="122">
        <f>IF(Fietsen!H22="Mountainbike",Fietsen!I22,0)</f>
        <v>0</v>
      </c>
      <c r="AB23" s="124"/>
      <c r="AC23" s="122">
        <f>IF(Fietsen!G22="Weg",Fietsen!I22,0)</f>
        <v>0</v>
      </c>
      <c r="AD23" s="122">
        <f>IF(Fietsen!G22="Rollen",Fietsen!I22,0)</f>
        <v>0</v>
      </c>
      <c r="AE23" s="122">
        <f>IF(Fietsen!G22="Veld",Fietsen!I22,0)</f>
        <v>0</v>
      </c>
      <c r="AF23" s="125"/>
      <c r="AG23" s="122">
        <f>IF(Fietsen!E22="Herstel",Fietsen!I22,0)</f>
        <v>0</v>
      </c>
      <c r="AH23" s="122">
        <f>IF(Fietsen!E22="LSD",Fietsen!I22,0)</f>
        <v>0</v>
      </c>
      <c r="AI23" s="122">
        <f>IF(Fietsen!E22="Extensieve uithouding",Fietsen!I22,0)</f>
        <v>0</v>
      </c>
      <c r="AJ23" s="122">
        <f>IF(Fietsen!E22="Intensieve uithouding",Fietsen!I22,0)</f>
        <v>0</v>
      </c>
      <c r="AK23" s="122">
        <f>IF(Fietsen!E22="Interval/Blokken",Fietsen!I22,0)</f>
        <v>0</v>
      </c>
      <c r="AL23" s="122">
        <f>IF(Fietsen!E22="VO2max",Fietsen!I22,0)</f>
        <v>0</v>
      </c>
      <c r="AM23" s="122">
        <f>IF(Fietsen!E22="Snelheid",Fietsen!I22,0)</f>
        <v>0</v>
      </c>
      <c r="AN23" s="122">
        <f>IF(Fietsen!E22="Souplesse",Fietsen!I22,0)</f>
        <v>0</v>
      </c>
      <c r="AO23" s="122">
        <f>IF(Fietsen!E22="Krachtuithouding",Fietsen!I22,0)</f>
        <v>0</v>
      </c>
      <c r="AP23" s="122">
        <f>IF(Fietsen!E22="Explosieve kracht",Fietsen!I22,0)</f>
        <v>0</v>
      </c>
      <c r="AQ23" s="122">
        <f>IF(Fietsen!E22="Wedstrijd",Fietsen!I22,0)</f>
        <v>0</v>
      </c>
      <c r="AR23" s="125"/>
      <c r="AS23" s="141">
        <f>IF(Lopen!G22="Weg",Lopen!H22,0)</f>
        <v>0</v>
      </c>
      <c r="AT23" s="122">
        <f>IF(Lopen!G22="Veld",Lopen!H22,0)</f>
        <v>0</v>
      </c>
      <c r="AU23" s="122">
        <f>IF(Lopen!G22="Piste",Lopen!H22,0)</f>
        <v>0</v>
      </c>
      <c r="AV23" s="139"/>
      <c r="AW23" s="122">
        <f>IF(Lopen!E22="Herstel",Lopen!H22,0)</f>
        <v>0</v>
      </c>
      <c r="AX23" s="122">
        <f>IF(Lopen!E22="Extensieve duur",Lopen!H22,0)</f>
        <v>0</v>
      </c>
      <c r="AY23" s="122">
        <f>IF(Lopen!E22="Tempoloop",Lopen!H22,0)</f>
        <v>0</v>
      </c>
      <c r="AZ23" s="122">
        <f>IF(Lopen!E22="Wisselloop",Lopen!H22,0)</f>
        <v>0</v>
      </c>
      <c r="BA23" s="122">
        <f>IF(Lopen!E22="Blokloop",Lopen!H22,0)</f>
        <v>0</v>
      </c>
      <c r="BB23" s="122">
        <f>IF(Lopen!E22="Versnellingen",Lopen!H22,0)</f>
        <v>0</v>
      </c>
      <c r="BC23" s="122">
        <f>IF(Lopen!E22="Fartlek",Lopen!H22,0)</f>
        <v>0</v>
      </c>
      <c r="BD23" s="122">
        <f>IF(Lopen!E22="Krachttraining",Lopen!H22,0)</f>
        <v>0</v>
      </c>
      <c r="BE23" s="142">
        <f>IF(Lopen!E22="Wedstrijd",Lopen!H22,0)</f>
        <v>0</v>
      </c>
    </row>
    <row r="24" spans="1:57">
      <c r="A24" s="199" t="s">
        <v>23</v>
      </c>
      <c r="B24" s="83" t="s">
        <v>14</v>
      </c>
      <c r="C24" s="75">
        <v>40469</v>
      </c>
      <c r="D24" s="153"/>
      <c r="E24" s="85">
        <f>IF(Zwemmen!H23&gt;0,1,0)</f>
        <v>0</v>
      </c>
      <c r="F24" s="85">
        <f>IF(Fietsen!I23&gt;0,1,0)</f>
        <v>0</v>
      </c>
      <c r="G24" s="85">
        <f>IF(Lopen!H23&gt;0,1,0)</f>
        <v>0</v>
      </c>
      <c r="H24" s="107"/>
      <c r="I24" s="95">
        <f>IF(Zwemmen!E23="Zwembad Aalst",1,0)</f>
        <v>0</v>
      </c>
      <c r="J24" s="85">
        <f>IF(Zwemmen!E23="Zwembad Brussel",1,0)</f>
        <v>0</v>
      </c>
      <c r="K24" s="85">
        <f>IF(Zwemmen!E23="Zwembad Wachtebeke",1,0)</f>
        <v>0</v>
      </c>
      <c r="L24" s="85">
        <f>IF(Zwemmen!E23="Zwembad Ander",1,0)</f>
        <v>0</v>
      </c>
      <c r="M24" s="85">
        <f>IF(Zwemmen!E23="Open Water Nieuwdonk",1,0)</f>
        <v>0</v>
      </c>
      <c r="N24" s="85">
        <f>IF(Zwemmen!E23="Open Water Ander",1,0)</f>
        <v>0</v>
      </c>
      <c r="O24" s="104"/>
      <c r="P24" s="85">
        <f t="shared" si="7"/>
        <v>0</v>
      </c>
      <c r="Q24" s="85">
        <f t="shared" si="8"/>
        <v>0</v>
      </c>
      <c r="R24" s="104"/>
      <c r="S24" s="89">
        <f>IF(Zwemmen!F23="Techniek",Zwemmen!I23,0)</f>
        <v>0</v>
      </c>
      <c r="T24" s="89">
        <f>IF(Zwemmen!F23="Extensieve uithouding",Zwemmen!I23,0)</f>
        <v>0</v>
      </c>
      <c r="U24" s="89">
        <f>IF(Zwemmen!F23="Intensieve uithouding",Zwemmen!I23,0)</f>
        <v>0</v>
      </c>
      <c r="V24" s="89">
        <f>IF(Zwemmen!F23="Snelheid",Zwemmen!I23,0)</f>
        <v>0</v>
      </c>
      <c r="W24" s="96">
        <f>IF(Zwemmen!F23="Wedstrijd",Zwemmen!I23,0)</f>
        <v>0</v>
      </c>
      <c r="X24" s="124"/>
      <c r="Y24" s="8">
        <f>IF(Fietsen!H23="Wegfiets",Fietsen!I23,0)</f>
        <v>0</v>
      </c>
      <c r="Z24" s="8">
        <f>IF(Fietsen!H23="Tijdritfiets",Fietsen!I23,0)</f>
        <v>0</v>
      </c>
      <c r="AA24" s="8">
        <f>IF(Fietsen!H23="Mountainbike",Fietsen!I23,0)</f>
        <v>0</v>
      </c>
      <c r="AB24" s="124"/>
      <c r="AC24" s="8">
        <f>IF(Fietsen!G23="Weg",Fietsen!I23,0)</f>
        <v>0</v>
      </c>
      <c r="AD24" s="8">
        <f>IF(Fietsen!G23="Rollen",Fietsen!I23,0)</f>
        <v>0</v>
      </c>
      <c r="AE24" s="8">
        <f>IF(Fietsen!G23="Veld",Fietsen!I23,0)</f>
        <v>0</v>
      </c>
      <c r="AF24" s="125"/>
      <c r="AG24" s="8">
        <f>IF(Fietsen!E23="Herstel",Fietsen!I23,0)</f>
        <v>0</v>
      </c>
      <c r="AH24" s="8">
        <f>IF(Fietsen!E23="LSD",Fietsen!I23,0)</f>
        <v>0</v>
      </c>
      <c r="AI24" s="8">
        <f>IF(Fietsen!E23="Extensieve uithouding",Fietsen!I23,0)</f>
        <v>0</v>
      </c>
      <c r="AJ24" s="8">
        <f>IF(Fietsen!E23="Intensieve uithouding",Fietsen!I23,0)</f>
        <v>0</v>
      </c>
      <c r="AK24" s="8">
        <f>IF(Fietsen!E23="Interval/Blokken",Fietsen!I23,0)</f>
        <v>0</v>
      </c>
      <c r="AL24" s="8">
        <f>IF(Fietsen!E23="VO2max",Fietsen!I23,0)</f>
        <v>0</v>
      </c>
      <c r="AM24" s="8">
        <f>IF(Fietsen!E23="Snelheid",Fietsen!I23,0)</f>
        <v>0</v>
      </c>
      <c r="AN24" s="8">
        <f>IF(Fietsen!E23="Souplesse",Fietsen!I23,0)</f>
        <v>0</v>
      </c>
      <c r="AO24" s="8">
        <f>IF(Fietsen!E23="Krachtuithouding",Fietsen!I23,0)</f>
        <v>0</v>
      </c>
      <c r="AP24" s="8">
        <f>IF(Fietsen!E23="Explosieve kracht",Fietsen!I23,0)</f>
        <v>0</v>
      </c>
      <c r="AQ24" s="8">
        <f>IF(Fietsen!E23="Wedstrijd",Fietsen!I23,0)</f>
        <v>0</v>
      </c>
      <c r="AR24" s="125"/>
      <c r="AS24" s="143">
        <f>IF(Lopen!G23="Weg",Lopen!H23,0)</f>
        <v>0</v>
      </c>
      <c r="AT24" s="8">
        <f>IF(Lopen!G23="Veld",Lopen!H23,0)</f>
        <v>0</v>
      </c>
      <c r="AU24" s="8">
        <f>IF(Lopen!G23="Piste",Lopen!H23,0)</f>
        <v>0</v>
      </c>
      <c r="AV24" s="139"/>
      <c r="AW24" s="8">
        <f>IF(Lopen!E23="Herstel",Lopen!H23,0)</f>
        <v>0</v>
      </c>
      <c r="AX24" s="8">
        <f>IF(Lopen!E23="Extensieve duur",Lopen!H23,0)</f>
        <v>0</v>
      </c>
      <c r="AY24" s="8">
        <f>IF(Lopen!E23="Tempoloop",Lopen!H23,0)</f>
        <v>0</v>
      </c>
      <c r="AZ24" s="8">
        <f>IF(Lopen!E23="Wisselloop",Lopen!H23,0)</f>
        <v>0</v>
      </c>
      <c r="BA24" s="8">
        <f>IF(Lopen!E23="Blokloop",Lopen!H23,0)</f>
        <v>0</v>
      </c>
      <c r="BB24" s="8">
        <f>IF(Lopen!E23="Versnellingen",Lopen!H23,0)</f>
        <v>0</v>
      </c>
      <c r="BC24" s="8">
        <f>IF(Lopen!E23="Fartlek",Lopen!H23,0)</f>
        <v>0</v>
      </c>
      <c r="BD24" s="8">
        <f>IF(Lopen!E23="Krachttraining",Lopen!H23,0)</f>
        <v>0</v>
      </c>
      <c r="BE24" s="144">
        <f>IF(Lopen!E23="Wedstrijd",Lopen!H23,0)</f>
        <v>0</v>
      </c>
    </row>
    <row r="25" spans="1:57">
      <c r="A25" s="199"/>
      <c r="B25" s="83" t="s">
        <v>15</v>
      </c>
      <c r="C25" s="75">
        <v>40470</v>
      </c>
      <c r="D25" s="153"/>
      <c r="E25" s="85">
        <f>IF(Zwemmen!H24&gt;0,1,0)</f>
        <v>0</v>
      </c>
      <c r="F25" s="85">
        <f>IF(Fietsen!I24&gt;0,1,0)</f>
        <v>0</v>
      </c>
      <c r="G25" s="85">
        <f>IF(Lopen!H24&gt;0,1,0)</f>
        <v>0</v>
      </c>
      <c r="H25" s="107"/>
      <c r="I25" s="95">
        <f>IF(Zwemmen!E24="Zwembad Aalst",1,0)</f>
        <v>0</v>
      </c>
      <c r="J25" s="85">
        <f>IF(Zwemmen!E24="Zwembad Brussel",1,0)</f>
        <v>0</v>
      </c>
      <c r="K25" s="85">
        <f>IF(Zwemmen!E24="Zwembad Wachtebeke",1,0)</f>
        <v>0</v>
      </c>
      <c r="L25" s="85">
        <f>IF(Zwemmen!E24="Zwembad Ander",1,0)</f>
        <v>0</v>
      </c>
      <c r="M25" s="85">
        <f>IF(Zwemmen!E24="Open Water Nieuwdonk",1,0)</f>
        <v>0</v>
      </c>
      <c r="N25" s="85">
        <f>IF(Zwemmen!E24="Open Water Ander",1,0)</f>
        <v>0</v>
      </c>
      <c r="O25" s="104"/>
      <c r="P25" s="85">
        <f t="shared" si="7"/>
        <v>0</v>
      </c>
      <c r="Q25" s="85">
        <f t="shared" si="8"/>
        <v>0</v>
      </c>
      <c r="R25" s="104"/>
      <c r="S25" s="89">
        <f>IF(Zwemmen!F24="Techniek",Zwemmen!I24,0)</f>
        <v>0</v>
      </c>
      <c r="T25" s="89">
        <f>IF(Zwemmen!F24="Extensieve uithouding",Zwemmen!I24,0)</f>
        <v>0</v>
      </c>
      <c r="U25" s="89">
        <f>IF(Zwemmen!F24="Intensieve uithouding",Zwemmen!I24,0)</f>
        <v>0</v>
      </c>
      <c r="V25" s="89">
        <f>IF(Zwemmen!F24="Snelheid",Zwemmen!I24,0)</f>
        <v>0</v>
      </c>
      <c r="W25" s="96">
        <f>IF(Zwemmen!F24="Wedstrijd",Zwemmen!I24,0)</f>
        <v>0</v>
      </c>
      <c r="X25" s="124"/>
      <c r="Y25" s="8">
        <f>IF(Fietsen!H24="Wegfiets",Fietsen!I24,0)</f>
        <v>0</v>
      </c>
      <c r="Z25" s="8">
        <f>IF(Fietsen!H24="Tijdritfiets",Fietsen!I24,0)</f>
        <v>0</v>
      </c>
      <c r="AA25" s="8">
        <f>IF(Fietsen!H24="Mountainbike",Fietsen!I24,0)</f>
        <v>0</v>
      </c>
      <c r="AB25" s="124"/>
      <c r="AC25" s="8">
        <f>IF(Fietsen!G24="Weg",Fietsen!I24,0)</f>
        <v>0</v>
      </c>
      <c r="AD25" s="8">
        <f>IF(Fietsen!G24="Rollen",Fietsen!I24,0)</f>
        <v>0</v>
      </c>
      <c r="AE25" s="8">
        <f>IF(Fietsen!G24="Veld",Fietsen!I24,0)</f>
        <v>0</v>
      </c>
      <c r="AF25" s="125"/>
      <c r="AG25" s="8">
        <f>IF(Fietsen!E24="Herstel",Fietsen!I24,0)</f>
        <v>0</v>
      </c>
      <c r="AH25" s="8">
        <f>IF(Fietsen!E24="LSD",Fietsen!I24,0)</f>
        <v>0</v>
      </c>
      <c r="AI25" s="8">
        <f>IF(Fietsen!E24="Extensieve uithouding",Fietsen!I24,0)</f>
        <v>0</v>
      </c>
      <c r="AJ25" s="8">
        <f>IF(Fietsen!E24="Intensieve uithouding",Fietsen!I24,0)</f>
        <v>0</v>
      </c>
      <c r="AK25" s="8">
        <f>IF(Fietsen!E24="Interval/Blokken",Fietsen!I24,0)</f>
        <v>0</v>
      </c>
      <c r="AL25" s="8">
        <f>IF(Fietsen!E24="VO2max",Fietsen!I24,0)</f>
        <v>0</v>
      </c>
      <c r="AM25" s="8">
        <f>IF(Fietsen!E24="Snelheid",Fietsen!I24,0)</f>
        <v>0</v>
      </c>
      <c r="AN25" s="8">
        <f>IF(Fietsen!E24="Souplesse",Fietsen!I24,0)</f>
        <v>0</v>
      </c>
      <c r="AO25" s="8">
        <f>IF(Fietsen!E24="Krachtuithouding",Fietsen!I24,0)</f>
        <v>0</v>
      </c>
      <c r="AP25" s="8">
        <f>IF(Fietsen!E24="Explosieve kracht",Fietsen!I24,0)</f>
        <v>0</v>
      </c>
      <c r="AQ25" s="8">
        <f>IF(Fietsen!E24="Wedstrijd",Fietsen!I24,0)</f>
        <v>0</v>
      </c>
      <c r="AR25" s="125"/>
      <c r="AS25" s="143">
        <f>IF(Lopen!G24="Weg",Lopen!H24,0)</f>
        <v>0</v>
      </c>
      <c r="AT25" s="8">
        <f>IF(Lopen!G24="Veld",Lopen!H24,0)</f>
        <v>0</v>
      </c>
      <c r="AU25" s="8">
        <f>IF(Lopen!G24="Piste",Lopen!H24,0)</f>
        <v>0</v>
      </c>
      <c r="AV25" s="139"/>
      <c r="AW25" s="8">
        <f>IF(Lopen!E24="Herstel",Lopen!H24,0)</f>
        <v>0</v>
      </c>
      <c r="AX25" s="8">
        <f>IF(Lopen!E24="Extensieve duur",Lopen!H24,0)</f>
        <v>0</v>
      </c>
      <c r="AY25" s="8">
        <f>IF(Lopen!E24="Tempoloop",Lopen!H24,0)</f>
        <v>0</v>
      </c>
      <c r="AZ25" s="8">
        <f>IF(Lopen!E24="Wisselloop",Lopen!H24,0)</f>
        <v>0</v>
      </c>
      <c r="BA25" s="8">
        <f>IF(Lopen!E24="Blokloop",Lopen!H24,0)</f>
        <v>0</v>
      </c>
      <c r="BB25" s="8">
        <f>IF(Lopen!E24="Versnellingen",Lopen!H24,0)</f>
        <v>0</v>
      </c>
      <c r="BC25" s="8">
        <f>IF(Lopen!E24="Fartlek",Lopen!H24,0)</f>
        <v>0</v>
      </c>
      <c r="BD25" s="8">
        <f>IF(Lopen!E24="Krachttraining",Lopen!H24,0)</f>
        <v>0</v>
      </c>
      <c r="BE25" s="144">
        <f>IF(Lopen!E24="Wedstrijd",Lopen!H24,0)</f>
        <v>0</v>
      </c>
    </row>
    <row r="26" spans="1:57">
      <c r="A26" s="199"/>
      <c r="B26" s="83" t="s">
        <v>16</v>
      </c>
      <c r="C26" s="75">
        <v>40471</v>
      </c>
      <c r="D26" s="153"/>
      <c r="E26" s="85">
        <f>IF(Zwemmen!H25&gt;0,1,0)</f>
        <v>0</v>
      </c>
      <c r="F26" s="85">
        <f>IF(Fietsen!I25&gt;0,1,0)</f>
        <v>0</v>
      </c>
      <c r="G26" s="85">
        <f>IF(Lopen!H25&gt;0,1,0)</f>
        <v>0</v>
      </c>
      <c r="H26" s="107"/>
      <c r="I26" s="95">
        <f>IF(Zwemmen!E25="Zwembad Aalst",1,0)</f>
        <v>0</v>
      </c>
      <c r="J26" s="85">
        <f>IF(Zwemmen!E25="Zwembad Brussel",1,0)</f>
        <v>0</v>
      </c>
      <c r="K26" s="85">
        <f>IF(Zwemmen!E25="Zwembad Wachtebeke",1,0)</f>
        <v>0</v>
      </c>
      <c r="L26" s="85">
        <f>IF(Zwemmen!E25="Zwembad Ander",1,0)</f>
        <v>0</v>
      </c>
      <c r="M26" s="85">
        <f>IF(Zwemmen!E25="Open Water Nieuwdonk",1,0)</f>
        <v>0</v>
      </c>
      <c r="N26" s="85">
        <f>IF(Zwemmen!E25="Open Water Ander",1,0)</f>
        <v>0</v>
      </c>
      <c r="O26" s="104"/>
      <c r="P26" s="85">
        <f t="shared" si="7"/>
        <v>0</v>
      </c>
      <c r="Q26" s="85">
        <f t="shared" si="8"/>
        <v>0</v>
      </c>
      <c r="R26" s="104"/>
      <c r="S26" s="89">
        <f>IF(Zwemmen!F25="Techniek",Zwemmen!I25,0)</f>
        <v>0</v>
      </c>
      <c r="T26" s="89">
        <f>IF(Zwemmen!F25="Extensieve uithouding",Zwemmen!I25,0)</f>
        <v>0</v>
      </c>
      <c r="U26" s="89">
        <f>IF(Zwemmen!F25="Intensieve uithouding",Zwemmen!I25,0)</f>
        <v>0</v>
      </c>
      <c r="V26" s="89">
        <f>IF(Zwemmen!F25="Snelheid",Zwemmen!I25,0)</f>
        <v>0</v>
      </c>
      <c r="W26" s="96">
        <f>IF(Zwemmen!F25="Wedstrijd",Zwemmen!I25,0)</f>
        <v>0</v>
      </c>
      <c r="X26" s="124"/>
      <c r="Y26" s="8">
        <f>IF(Fietsen!H25="Wegfiets",Fietsen!I25,0)</f>
        <v>0</v>
      </c>
      <c r="Z26" s="8">
        <f>IF(Fietsen!H25="Tijdritfiets",Fietsen!I25,0)</f>
        <v>0</v>
      </c>
      <c r="AA26" s="8">
        <f>IF(Fietsen!H25="Mountainbike",Fietsen!I25,0)</f>
        <v>0</v>
      </c>
      <c r="AB26" s="124"/>
      <c r="AC26" s="8">
        <f>IF(Fietsen!G25="Weg",Fietsen!I25,0)</f>
        <v>0</v>
      </c>
      <c r="AD26" s="8">
        <f>IF(Fietsen!G25="Rollen",Fietsen!I25,0)</f>
        <v>0</v>
      </c>
      <c r="AE26" s="8">
        <f>IF(Fietsen!G25="Veld",Fietsen!I25,0)</f>
        <v>0</v>
      </c>
      <c r="AF26" s="125"/>
      <c r="AG26" s="8">
        <f>IF(Fietsen!E25="Herstel",Fietsen!I25,0)</f>
        <v>0</v>
      </c>
      <c r="AH26" s="8">
        <f>IF(Fietsen!E25="LSD",Fietsen!I25,0)</f>
        <v>0</v>
      </c>
      <c r="AI26" s="8">
        <f>IF(Fietsen!E25="Extensieve uithouding",Fietsen!I25,0)</f>
        <v>0</v>
      </c>
      <c r="AJ26" s="8">
        <f>IF(Fietsen!E25="Intensieve uithouding",Fietsen!I25,0)</f>
        <v>0</v>
      </c>
      <c r="AK26" s="8">
        <f>IF(Fietsen!E25="Interval/Blokken",Fietsen!I25,0)</f>
        <v>0</v>
      </c>
      <c r="AL26" s="8">
        <f>IF(Fietsen!E25="VO2max",Fietsen!I25,0)</f>
        <v>0</v>
      </c>
      <c r="AM26" s="8">
        <f>IF(Fietsen!E25="Snelheid",Fietsen!I25,0)</f>
        <v>0</v>
      </c>
      <c r="AN26" s="8">
        <f>IF(Fietsen!E25="Souplesse",Fietsen!I25,0)</f>
        <v>0</v>
      </c>
      <c r="AO26" s="8">
        <f>IF(Fietsen!E25="Krachtuithouding",Fietsen!I25,0)</f>
        <v>0</v>
      </c>
      <c r="AP26" s="8">
        <f>IF(Fietsen!E25="Explosieve kracht",Fietsen!I25,0)</f>
        <v>0</v>
      </c>
      <c r="AQ26" s="8">
        <f>IF(Fietsen!E25="Wedstrijd",Fietsen!I25,0)</f>
        <v>0</v>
      </c>
      <c r="AR26" s="125"/>
      <c r="AS26" s="143">
        <f>IF(Lopen!G25="Weg",Lopen!H25,0)</f>
        <v>0</v>
      </c>
      <c r="AT26" s="8">
        <f>IF(Lopen!G25="Veld",Lopen!H25,0)</f>
        <v>0</v>
      </c>
      <c r="AU26" s="8">
        <f>IF(Lopen!G25="Piste",Lopen!H25,0)</f>
        <v>0</v>
      </c>
      <c r="AV26" s="139"/>
      <c r="AW26" s="8">
        <f>IF(Lopen!E25="Herstel",Lopen!H25,0)</f>
        <v>0</v>
      </c>
      <c r="AX26" s="8">
        <f>IF(Lopen!E25="Extensieve duur",Lopen!H25,0)</f>
        <v>0</v>
      </c>
      <c r="AY26" s="8">
        <f>IF(Lopen!E25="Tempoloop",Lopen!H25,0)</f>
        <v>0</v>
      </c>
      <c r="AZ26" s="8">
        <f>IF(Lopen!E25="Wisselloop",Lopen!H25,0)</f>
        <v>0</v>
      </c>
      <c r="BA26" s="8">
        <f>IF(Lopen!E25="Blokloop",Lopen!H25,0)</f>
        <v>0</v>
      </c>
      <c r="BB26" s="8">
        <f>IF(Lopen!E25="Versnellingen",Lopen!H25,0)</f>
        <v>0</v>
      </c>
      <c r="BC26" s="8">
        <f>IF(Lopen!E25="Fartlek",Lopen!H25,0)</f>
        <v>0</v>
      </c>
      <c r="BD26" s="8">
        <f>IF(Lopen!E25="Krachttraining",Lopen!H25,0)</f>
        <v>0</v>
      </c>
      <c r="BE26" s="144">
        <f>IF(Lopen!E25="Wedstrijd",Lopen!H25,0)</f>
        <v>0</v>
      </c>
    </row>
    <row r="27" spans="1:57">
      <c r="A27" s="199"/>
      <c r="B27" s="83" t="s">
        <v>17</v>
      </c>
      <c r="C27" s="75">
        <v>40472</v>
      </c>
      <c r="D27" s="153"/>
      <c r="E27" s="85">
        <f>IF(Zwemmen!H26&gt;0,1,0)</f>
        <v>0</v>
      </c>
      <c r="F27" s="85">
        <f>IF(Fietsen!I26&gt;0,1,0)</f>
        <v>0</v>
      </c>
      <c r="G27" s="85">
        <f>IF(Lopen!H26&gt;0,1,0)</f>
        <v>0</v>
      </c>
      <c r="H27" s="107"/>
      <c r="I27" s="95">
        <f>IF(Zwemmen!E26="Zwembad Aalst",1,0)</f>
        <v>0</v>
      </c>
      <c r="J27" s="85">
        <f>IF(Zwemmen!E26="Zwembad Brussel",1,0)</f>
        <v>0</v>
      </c>
      <c r="K27" s="85">
        <f>IF(Zwemmen!E26="Zwembad Wachtebeke",1,0)</f>
        <v>0</v>
      </c>
      <c r="L27" s="85">
        <f>IF(Zwemmen!E26="Zwembad Ander",1,0)</f>
        <v>0</v>
      </c>
      <c r="M27" s="85">
        <f>IF(Zwemmen!E26="Open Water Nieuwdonk",1,0)</f>
        <v>0</v>
      </c>
      <c r="N27" s="85">
        <f>IF(Zwemmen!E26="Open Water Ander",1,0)</f>
        <v>0</v>
      </c>
      <c r="O27" s="104"/>
      <c r="P27" s="85">
        <f t="shared" si="7"/>
        <v>0</v>
      </c>
      <c r="Q27" s="85">
        <f t="shared" si="8"/>
        <v>0</v>
      </c>
      <c r="R27" s="104"/>
      <c r="S27" s="89">
        <f>IF(Zwemmen!F26="Techniek",Zwemmen!I26,0)</f>
        <v>0</v>
      </c>
      <c r="T27" s="89">
        <f>IF(Zwemmen!F26="Extensieve uithouding",Zwemmen!I26,0)</f>
        <v>0</v>
      </c>
      <c r="U27" s="89">
        <f>IF(Zwemmen!F26="Intensieve uithouding",Zwemmen!I26,0)</f>
        <v>0</v>
      </c>
      <c r="V27" s="89">
        <f>IF(Zwemmen!F26="Snelheid",Zwemmen!I26,0)</f>
        <v>0</v>
      </c>
      <c r="W27" s="96">
        <f>IF(Zwemmen!F26="Wedstrijd",Zwemmen!I26,0)</f>
        <v>0</v>
      </c>
      <c r="X27" s="124"/>
      <c r="Y27" s="8">
        <f>IF(Fietsen!H26="Wegfiets",Fietsen!I26,0)</f>
        <v>0</v>
      </c>
      <c r="Z27" s="8">
        <f>IF(Fietsen!H26="Tijdritfiets",Fietsen!I26,0)</f>
        <v>0</v>
      </c>
      <c r="AA27" s="8">
        <f>IF(Fietsen!H26="Mountainbike",Fietsen!I26,0)</f>
        <v>0</v>
      </c>
      <c r="AB27" s="124"/>
      <c r="AC27" s="8">
        <f>IF(Fietsen!G26="Weg",Fietsen!I26,0)</f>
        <v>0</v>
      </c>
      <c r="AD27" s="8">
        <f>IF(Fietsen!G26="Rollen",Fietsen!I26,0)</f>
        <v>0</v>
      </c>
      <c r="AE27" s="8">
        <f>IF(Fietsen!G26="Veld",Fietsen!I26,0)</f>
        <v>0</v>
      </c>
      <c r="AF27" s="125"/>
      <c r="AG27" s="8">
        <f>IF(Fietsen!E26="Herstel",Fietsen!I26,0)</f>
        <v>0</v>
      </c>
      <c r="AH27" s="8">
        <f>IF(Fietsen!E26="LSD",Fietsen!I26,0)</f>
        <v>0</v>
      </c>
      <c r="AI27" s="8">
        <f>IF(Fietsen!E26="Extensieve uithouding",Fietsen!I26,0)</f>
        <v>0</v>
      </c>
      <c r="AJ27" s="8">
        <f>IF(Fietsen!E26="Intensieve uithouding",Fietsen!I26,0)</f>
        <v>0</v>
      </c>
      <c r="AK27" s="8">
        <f>IF(Fietsen!E26="Interval/Blokken",Fietsen!I26,0)</f>
        <v>0</v>
      </c>
      <c r="AL27" s="8">
        <f>IF(Fietsen!E26="VO2max",Fietsen!I26,0)</f>
        <v>0</v>
      </c>
      <c r="AM27" s="8">
        <f>IF(Fietsen!E26="Snelheid",Fietsen!I26,0)</f>
        <v>0</v>
      </c>
      <c r="AN27" s="8">
        <f>IF(Fietsen!E26="Souplesse",Fietsen!I26,0)</f>
        <v>0</v>
      </c>
      <c r="AO27" s="8">
        <f>IF(Fietsen!E26="Krachtuithouding",Fietsen!I26,0)</f>
        <v>0</v>
      </c>
      <c r="AP27" s="8">
        <f>IF(Fietsen!E26="Explosieve kracht",Fietsen!I26,0)</f>
        <v>0</v>
      </c>
      <c r="AQ27" s="8">
        <f>IF(Fietsen!E26="Wedstrijd",Fietsen!I26,0)</f>
        <v>0</v>
      </c>
      <c r="AR27" s="125"/>
      <c r="AS27" s="143">
        <f>IF(Lopen!G26="Weg",Lopen!H26,0)</f>
        <v>0</v>
      </c>
      <c r="AT27" s="8">
        <f>IF(Lopen!G26="Veld",Lopen!H26,0)</f>
        <v>0</v>
      </c>
      <c r="AU27" s="8">
        <f>IF(Lopen!G26="Piste",Lopen!H26,0)</f>
        <v>0</v>
      </c>
      <c r="AV27" s="139"/>
      <c r="AW27" s="8">
        <f>IF(Lopen!E26="Herstel",Lopen!H26,0)</f>
        <v>0</v>
      </c>
      <c r="AX27" s="8">
        <f>IF(Lopen!E26="Extensieve duur",Lopen!H26,0)</f>
        <v>0</v>
      </c>
      <c r="AY27" s="8">
        <f>IF(Lopen!E26="Tempoloop",Lopen!H26,0)</f>
        <v>0</v>
      </c>
      <c r="AZ27" s="8">
        <f>IF(Lopen!E26="Wisselloop",Lopen!H26,0)</f>
        <v>0</v>
      </c>
      <c r="BA27" s="8">
        <f>IF(Lopen!E26="Blokloop",Lopen!H26,0)</f>
        <v>0</v>
      </c>
      <c r="BB27" s="8">
        <f>IF(Lopen!E26="Versnellingen",Lopen!H26,0)</f>
        <v>0</v>
      </c>
      <c r="BC27" s="8">
        <f>IF(Lopen!E26="Fartlek",Lopen!H26,0)</f>
        <v>0</v>
      </c>
      <c r="BD27" s="8">
        <f>IF(Lopen!E26="Krachttraining",Lopen!H26,0)</f>
        <v>0</v>
      </c>
      <c r="BE27" s="144">
        <f>IF(Lopen!E26="Wedstrijd",Lopen!H26,0)</f>
        <v>0</v>
      </c>
    </row>
    <row r="28" spans="1:57">
      <c r="A28" s="199"/>
      <c r="B28" s="83" t="s">
        <v>11</v>
      </c>
      <c r="C28" s="75">
        <v>40473</v>
      </c>
      <c r="D28" s="153"/>
      <c r="E28" s="85">
        <f>IF(Zwemmen!H27&gt;0,1,0)</f>
        <v>0</v>
      </c>
      <c r="F28" s="85">
        <f>IF(Fietsen!I27&gt;0,1,0)</f>
        <v>0</v>
      </c>
      <c r="G28" s="85">
        <f>IF(Lopen!H27&gt;0,1,0)</f>
        <v>0</v>
      </c>
      <c r="H28" s="107"/>
      <c r="I28" s="95">
        <f>IF(Zwemmen!E27="Zwembad Aalst",1,0)</f>
        <v>0</v>
      </c>
      <c r="J28" s="85">
        <f>IF(Zwemmen!E27="Zwembad Brussel",1,0)</f>
        <v>0</v>
      </c>
      <c r="K28" s="85">
        <f>IF(Zwemmen!E27="Zwembad Wachtebeke",1,0)</f>
        <v>0</v>
      </c>
      <c r="L28" s="85">
        <f>IF(Zwemmen!E27="Zwembad Ander",1,0)</f>
        <v>0</v>
      </c>
      <c r="M28" s="85">
        <f>IF(Zwemmen!E27="Open Water Nieuwdonk",1,0)</f>
        <v>0</v>
      </c>
      <c r="N28" s="85">
        <f>IF(Zwemmen!E27="Open Water Ander",1,0)</f>
        <v>0</v>
      </c>
      <c r="O28" s="104"/>
      <c r="P28" s="85">
        <f t="shared" si="7"/>
        <v>0</v>
      </c>
      <c r="Q28" s="85">
        <f t="shared" si="8"/>
        <v>0</v>
      </c>
      <c r="R28" s="104"/>
      <c r="S28" s="89">
        <f>IF(Zwemmen!F27="Techniek",Zwemmen!I27,0)</f>
        <v>0</v>
      </c>
      <c r="T28" s="89">
        <f>IF(Zwemmen!F27="Extensieve uithouding",Zwemmen!I27,0)</f>
        <v>0</v>
      </c>
      <c r="U28" s="89">
        <f>IF(Zwemmen!F27="Intensieve uithouding",Zwemmen!I27,0)</f>
        <v>0</v>
      </c>
      <c r="V28" s="89">
        <f>IF(Zwemmen!F27="Snelheid",Zwemmen!I27,0)</f>
        <v>0</v>
      </c>
      <c r="W28" s="96">
        <f>IF(Zwemmen!F27="Wedstrijd",Zwemmen!I27,0)</f>
        <v>0</v>
      </c>
      <c r="X28" s="124"/>
      <c r="Y28" s="8">
        <f>IF(Fietsen!H27="Wegfiets",Fietsen!I27,0)</f>
        <v>0</v>
      </c>
      <c r="Z28" s="8">
        <f>IF(Fietsen!H27="Tijdritfiets",Fietsen!I27,0)</f>
        <v>0</v>
      </c>
      <c r="AA28" s="8">
        <f>IF(Fietsen!H27="Mountainbike",Fietsen!I27,0)</f>
        <v>0</v>
      </c>
      <c r="AB28" s="124"/>
      <c r="AC28" s="8">
        <f>IF(Fietsen!G27="Weg",Fietsen!I27,0)</f>
        <v>0</v>
      </c>
      <c r="AD28" s="8">
        <f>IF(Fietsen!G27="Rollen",Fietsen!I27,0)</f>
        <v>0</v>
      </c>
      <c r="AE28" s="8">
        <f>IF(Fietsen!G27="Veld",Fietsen!I27,0)</f>
        <v>0</v>
      </c>
      <c r="AF28" s="125"/>
      <c r="AG28" s="8">
        <f>IF(Fietsen!E27="Herstel",Fietsen!I27,0)</f>
        <v>0</v>
      </c>
      <c r="AH28" s="8">
        <f>IF(Fietsen!E27="LSD",Fietsen!I27,0)</f>
        <v>0</v>
      </c>
      <c r="AI28" s="8">
        <f>IF(Fietsen!E27="Extensieve uithouding",Fietsen!I27,0)</f>
        <v>0</v>
      </c>
      <c r="AJ28" s="8">
        <f>IF(Fietsen!E27="Intensieve uithouding",Fietsen!I27,0)</f>
        <v>0</v>
      </c>
      <c r="AK28" s="8">
        <f>IF(Fietsen!E27="Interval/Blokken",Fietsen!I27,0)</f>
        <v>0</v>
      </c>
      <c r="AL28" s="8">
        <f>IF(Fietsen!E27="VO2max",Fietsen!I27,0)</f>
        <v>0</v>
      </c>
      <c r="AM28" s="8">
        <f>IF(Fietsen!E27="Snelheid",Fietsen!I27,0)</f>
        <v>0</v>
      </c>
      <c r="AN28" s="8">
        <f>IF(Fietsen!E27="Souplesse",Fietsen!I27,0)</f>
        <v>0</v>
      </c>
      <c r="AO28" s="8">
        <f>IF(Fietsen!E27="Krachtuithouding",Fietsen!I27,0)</f>
        <v>0</v>
      </c>
      <c r="AP28" s="8">
        <f>IF(Fietsen!E27="Explosieve kracht",Fietsen!I27,0)</f>
        <v>0</v>
      </c>
      <c r="AQ28" s="8">
        <f>IF(Fietsen!E27="Wedstrijd",Fietsen!I27,0)</f>
        <v>0</v>
      </c>
      <c r="AR28" s="125"/>
      <c r="AS28" s="143">
        <f>IF(Lopen!G27="Weg",Lopen!H27,0)</f>
        <v>0</v>
      </c>
      <c r="AT28" s="8">
        <f>IF(Lopen!G27="Veld",Lopen!H27,0)</f>
        <v>0</v>
      </c>
      <c r="AU28" s="8">
        <f>IF(Lopen!G27="Piste",Lopen!H27,0)</f>
        <v>0</v>
      </c>
      <c r="AV28" s="139"/>
      <c r="AW28" s="8">
        <f>IF(Lopen!E27="Herstel",Lopen!H27,0)</f>
        <v>0</v>
      </c>
      <c r="AX28" s="8">
        <f>IF(Lopen!E27="Extensieve duur",Lopen!H27,0)</f>
        <v>0</v>
      </c>
      <c r="AY28" s="8">
        <f>IF(Lopen!E27="Tempoloop",Lopen!H27,0)</f>
        <v>0</v>
      </c>
      <c r="AZ28" s="8">
        <f>IF(Lopen!E27="Wisselloop",Lopen!H27,0)</f>
        <v>0</v>
      </c>
      <c r="BA28" s="8">
        <f>IF(Lopen!E27="Blokloop",Lopen!H27,0)</f>
        <v>0</v>
      </c>
      <c r="BB28" s="8">
        <f>IF(Lopen!E27="Versnellingen",Lopen!H27,0)</f>
        <v>0</v>
      </c>
      <c r="BC28" s="8">
        <f>IF(Lopen!E27="Fartlek",Lopen!H27,0)</f>
        <v>0</v>
      </c>
      <c r="BD28" s="8">
        <f>IF(Lopen!E27="Krachttraining",Lopen!H27,0)</f>
        <v>0</v>
      </c>
      <c r="BE28" s="144">
        <f>IF(Lopen!E27="Wedstrijd",Lopen!H27,0)</f>
        <v>0</v>
      </c>
    </row>
    <row r="29" spans="1:57">
      <c r="A29" s="199"/>
      <c r="B29" s="19" t="s">
        <v>12</v>
      </c>
      <c r="C29" s="77">
        <v>40474</v>
      </c>
      <c r="D29" s="153"/>
      <c r="E29" s="86">
        <f>IF(Zwemmen!H28&gt;0,1,0)</f>
        <v>0</v>
      </c>
      <c r="F29" s="86">
        <f>IF(Fietsen!I28&gt;0,1,0)</f>
        <v>0</v>
      </c>
      <c r="G29" s="86">
        <f>IF(Lopen!H28&gt;0,1,0)</f>
        <v>0</v>
      </c>
      <c r="H29" s="107"/>
      <c r="I29" s="97">
        <f>IF(Zwemmen!E28="Zwembad Aalst",1,0)</f>
        <v>0</v>
      </c>
      <c r="J29" s="86">
        <f>IF(Zwemmen!E28="Zwembad Brussel",1,0)</f>
        <v>0</v>
      </c>
      <c r="K29" s="86">
        <f>IF(Zwemmen!E28="Zwembad Wachtebeke",1,0)</f>
        <v>0</v>
      </c>
      <c r="L29" s="86">
        <f>IF(Zwemmen!E28="Zwembad Ander",1,0)</f>
        <v>0</v>
      </c>
      <c r="M29" s="86">
        <f>IF(Zwemmen!E28="Open Water Nieuwdonk",1,0)</f>
        <v>0</v>
      </c>
      <c r="N29" s="86">
        <f>IF(Zwemmen!E28="Open Water Ander",1,0)</f>
        <v>0</v>
      </c>
      <c r="O29" s="104"/>
      <c r="P29" s="86">
        <f t="shared" si="7"/>
        <v>0</v>
      </c>
      <c r="Q29" s="86">
        <f t="shared" si="8"/>
        <v>0</v>
      </c>
      <c r="R29" s="104"/>
      <c r="S29" s="90">
        <f>IF(Zwemmen!F28="Techniek",Zwemmen!I28,0)</f>
        <v>0</v>
      </c>
      <c r="T29" s="90">
        <f>IF(Zwemmen!F28="Extensieve uithouding",Zwemmen!I28,0)</f>
        <v>0</v>
      </c>
      <c r="U29" s="90">
        <f>IF(Zwemmen!F28="Intensieve uithouding",Zwemmen!I28,0)</f>
        <v>0</v>
      </c>
      <c r="V29" s="90">
        <f>IF(Zwemmen!F28="Snelheid",Zwemmen!I28,0)</f>
        <v>0</v>
      </c>
      <c r="W29" s="98">
        <f>IF(Zwemmen!F28="Wedstrijd",Zwemmen!I28,0)</f>
        <v>0</v>
      </c>
      <c r="X29" s="124"/>
      <c r="Y29" s="122">
        <f>IF(Fietsen!H28="Wegfiets",Fietsen!I28,0)</f>
        <v>0</v>
      </c>
      <c r="Z29" s="122">
        <f>IF(Fietsen!H28="Tijdritfiets",Fietsen!I28,0)</f>
        <v>0</v>
      </c>
      <c r="AA29" s="122">
        <f>IF(Fietsen!H28="Mountainbike",Fietsen!I28,0)</f>
        <v>0</v>
      </c>
      <c r="AB29" s="124"/>
      <c r="AC29" s="122">
        <f>IF(Fietsen!G28="Weg",Fietsen!I28,0)</f>
        <v>0</v>
      </c>
      <c r="AD29" s="122">
        <f>IF(Fietsen!G28="Rollen",Fietsen!I28,0)</f>
        <v>0</v>
      </c>
      <c r="AE29" s="122">
        <f>IF(Fietsen!G28="Veld",Fietsen!I28,0)</f>
        <v>0</v>
      </c>
      <c r="AF29" s="125"/>
      <c r="AG29" s="122">
        <f>IF(Fietsen!E28="Herstel",Fietsen!I28,0)</f>
        <v>0</v>
      </c>
      <c r="AH29" s="122">
        <f>IF(Fietsen!E28="LSD",Fietsen!I28,0)</f>
        <v>0</v>
      </c>
      <c r="AI29" s="122">
        <f>IF(Fietsen!E28="Extensieve uithouding",Fietsen!I28,0)</f>
        <v>0</v>
      </c>
      <c r="AJ29" s="122">
        <f>IF(Fietsen!E28="Intensieve uithouding",Fietsen!I28,0)</f>
        <v>0</v>
      </c>
      <c r="AK29" s="122">
        <f>IF(Fietsen!E28="Interval/Blokken",Fietsen!I28,0)</f>
        <v>0</v>
      </c>
      <c r="AL29" s="122">
        <f>IF(Fietsen!E28="VO2max",Fietsen!I28,0)</f>
        <v>0</v>
      </c>
      <c r="AM29" s="122">
        <f>IF(Fietsen!E28="Snelheid",Fietsen!I28,0)</f>
        <v>0</v>
      </c>
      <c r="AN29" s="122">
        <f>IF(Fietsen!E28="Souplesse",Fietsen!I28,0)</f>
        <v>0</v>
      </c>
      <c r="AO29" s="122">
        <f>IF(Fietsen!E28="Krachtuithouding",Fietsen!I28,0)</f>
        <v>0</v>
      </c>
      <c r="AP29" s="122">
        <f>IF(Fietsen!E28="Explosieve kracht",Fietsen!I28,0)</f>
        <v>0</v>
      </c>
      <c r="AQ29" s="122">
        <f>IF(Fietsen!E28="Wedstrijd",Fietsen!I28,0)</f>
        <v>0</v>
      </c>
      <c r="AR29" s="125"/>
      <c r="AS29" s="141">
        <f>IF(Lopen!G28="Weg",Lopen!H28,0)</f>
        <v>0</v>
      </c>
      <c r="AT29" s="122">
        <f>IF(Lopen!G28="Veld",Lopen!H28,0)</f>
        <v>0</v>
      </c>
      <c r="AU29" s="122">
        <f>IF(Lopen!G28="Piste",Lopen!H28,0)</f>
        <v>0</v>
      </c>
      <c r="AV29" s="139"/>
      <c r="AW29" s="122">
        <f>IF(Lopen!E28="Herstel",Lopen!H28,0)</f>
        <v>0</v>
      </c>
      <c r="AX29" s="122">
        <f>IF(Lopen!E28="Extensieve duur",Lopen!H28,0)</f>
        <v>0</v>
      </c>
      <c r="AY29" s="122">
        <f>IF(Lopen!E28="Tempoloop",Lopen!H28,0)</f>
        <v>0</v>
      </c>
      <c r="AZ29" s="122">
        <f>IF(Lopen!E28="Wisselloop",Lopen!H28,0)</f>
        <v>0</v>
      </c>
      <c r="BA29" s="122">
        <f>IF(Lopen!E28="Blokloop",Lopen!H28,0)</f>
        <v>0</v>
      </c>
      <c r="BB29" s="122">
        <f>IF(Lopen!E28="Versnellingen",Lopen!H28,0)</f>
        <v>0</v>
      </c>
      <c r="BC29" s="122">
        <f>IF(Lopen!E28="Fartlek",Lopen!H28,0)</f>
        <v>0</v>
      </c>
      <c r="BD29" s="122">
        <f>IF(Lopen!E28="Krachttraining",Lopen!H28,0)</f>
        <v>0</v>
      </c>
      <c r="BE29" s="142">
        <f>IF(Lopen!E28="Wedstrijd",Lopen!H28,0)</f>
        <v>0</v>
      </c>
    </row>
    <row r="30" spans="1:57">
      <c r="A30" s="199"/>
      <c r="B30" s="19" t="s">
        <v>13</v>
      </c>
      <c r="C30" s="77">
        <v>40475</v>
      </c>
      <c r="D30" s="153"/>
      <c r="E30" s="86">
        <f>IF(Zwemmen!H29&gt;0,1,0)</f>
        <v>0</v>
      </c>
      <c r="F30" s="86">
        <f>IF(Fietsen!I29&gt;0,1,0)</f>
        <v>0</v>
      </c>
      <c r="G30" s="86">
        <f>IF(Lopen!H29&gt;0,1,0)</f>
        <v>0</v>
      </c>
      <c r="H30" s="107"/>
      <c r="I30" s="97">
        <f>IF(Zwemmen!E29="Zwembad Aalst",1,0)</f>
        <v>0</v>
      </c>
      <c r="J30" s="86">
        <f>IF(Zwemmen!E29="Zwembad Brussel",1,0)</f>
        <v>0</v>
      </c>
      <c r="K30" s="86">
        <f>IF(Zwemmen!E29="Zwembad Wachtebeke",1,0)</f>
        <v>0</v>
      </c>
      <c r="L30" s="86">
        <f>IF(Zwemmen!E29="Zwembad Ander",1,0)</f>
        <v>0</v>
      </c>
      <c r="M30" s="86">
        <f>IF(Zwemmen!E29="Open Water Nieuwdonk",1,0)</f>
        <v>0</v>
      </c>
      <c r="N30" s="86">
        <f>IF(Zwemmen!E29="Open Water Ander",1,0)</f>
        <v>0</v>
      </c>
      <c r="O30" s="104"/>
      <c r="P30" s="86">
        <f t="shared" si="7"/>
        <v>0</v>
      </c>
      <c r="Q30" s="86">
        <f t="shared" si="8"/>
        <v>0</v>
      </c>
      <c r="R30" s="104"/>
      <c r="S30" s="90">
        <f>IF(Zwemmen!F29="Techniek",Zwemmen!I29,0)</f>
        <v>0</v>
      </c>
      <c r="T30" s="90">
        <f>IF(Zwemmen!F29="Extensieve uithouding",Zwemmen!I29,0)</f>
        <v>0</v>
      </c>
      <c r="U30" s="90">
        <f>IF(Zwemmen!F29="Intensieve uithouding",Zwemmen!I29,0)</f>
        <v>0</v>
      </c>
      <c r="V30" s="90">
        <f>IF(Zwemmen!F29="Snelheid",Zwemmen!I29,0)</f>
        <v>0</v>
      </c>
      <c r="W30" s="98">
        <f>IF(Zwemmen!F29="Wedstrijd",Zwemmen!I29,0)</f>
        <v>0</v>
      </c>
      <c r="X30" s="124"/>
      <c r="Y30" s="122">
        <f>IF(Fietsen!H29="Wegfiets",Fietsen!I29,0)</f>
        <v>0</v>
      </c>
      <c r="Z30" s="122">
        <f>IF(Fietsen!H29="Tijdritfiets",Fietsen!I29,0)</f>
        <v>0</v>
      </c>
      <c r="AA30" s="122">
        <f>IF(Fietsen!H29="Mountainbike",Fietsen!I29,0)</f>
        <v>0</v>
      </c>
      <c r="AB30" s="124"/>
      <c r="AC30" s="122">
        <f>IF(Fietsen!G29="Weg",Fietsen!I29,0)</f>
        <v>0</v>
      </c>
      <c r="AD30" s="122">
        <f>IF(Fietsen!G29="Rollen",Fietsen!I29,0)</f>
        <v>0</v>
      </c>
      <c r="AE30" s="122">
        <f>IF(Fietsen!G29="Veld",Fietsen!I29,0)</f>
        <v>0</v>
      </c>
      <c r="AF30" s="125"/>
      <c r="AG30" s="122">
        <f>IF(Fietsen!E29="Herstel",Fietsen!I29,0)</f>
        <v>0</v>
      </c>
      <c r="AH30" s="122">
        <f>IF(Fietsen!E29="LSD",Fietsen!I29,0)</f>
        <v>0</v>
      </c>
      <c r="AI30" s="122">
        <f>IF(Fietsen!E29="Extensieve uithouding",Fietsen!I29,0)</f>
        <v>0</v>
      </c>
      <c r="AJ30" s="122">
        <f>IF(Fietsen!E29="Intensieve uithouding",Fietsen!I29,0)</f>
        <v>0</v>
      </c>
      <c r="AK30" s="122">
        <f>IF(Fietsen!E29="Interval/Blokken",Fietsen!I29,0)</f>
        <v>0</v>
      </c>
      <c r="AL30" s="122">
        <f>IF(Fietsen!E29="VO2max",Fietsen!I29,0)</f>
        <v>0</v>
      </c>
      <c r="AM30" s="122">
        <f>IF(Fietsen!E29="Snelheid",Fietsen!I29,0)</f>
        <v>0</v>
      </c>
      <c r="AN30" s="122">
        <f>IF(Fietsen!E29="Souplesse",Fietsen!I29,0)</f>
        <v>0</v>
      </c>
      <c r="AO30" s="122">
        <f>IF(Fietsen!E29="Krachtuithouding",Fietsen!I29,0)</f>
        <v>0</v>
      </c>
      <c r="AP30" s="122">
        <f>IF(Fietsen!E29="Explosieve kracht",Fietsen!I29,0)</f>
        <v>0</v>
      </c>
      <c r="AQ30" s="122">
        <f>IF(Fietsen!E29="Wedstrijd",Fietsen!I29,0)</f>
        <v>0</v>
      </c>
      <c r="AR30" s="125"/>
      <c r="AS30" s="141">
        <f>IF(Lopen!G29="Weg",Lopen!H29,0)</f>
        <v>0</v>
      </c>
      <c r="AT30" s="122">
        <f>IF(Lopen!G29="Veld",Lopen!H29,0)</f>
        <v>0</v>
      </c>
      <c r="AU30" s="122">
        <f>IF(Lopen!G29="Piste",Lopen!H29,0)</f>
        <v>0</v>
      </c>
      <c r="AV30" s="139"/>
      <c r="AW30" s="122">
        <f>IF(Lopen!E29="Herstel",Lopen!H29,0)</f>
        <v>0</v>
      </c>
      <c r="AX30" s="122">
        <f>IF(Lopen!E29="Extensieve duur",Lopen!H29,0)</f>
        <v>0</v>
      </c>
      <c r="AY30" s="122">
        <f>IF(Lopen!E29="Tempoloop",Lopen!H29,0)</f>
        <v>0</v>
      </c>
      <c r="AZ30" s="122">
        <f>IF(Lopen!E29="Wisselloop",Lopen!H29,0)</f>
        <v>0</v>
      </c>
      <c r="BA30" s="122">
        <f>IF(Lopen!E29="Blokloop",Lopen!H29,0)</f>
        <v>0</v>
      </c>
      <c r="BB30" s="122">
        <f>IF(Lopen!E29="Versnellingen",Lopen!H29,0)</f>
        <v>0</v>
      </c>
      <c r="BC30" s="122">
        <f>IF(Lopen!E29="Fartlek",Lopen!H29,0)</f>
        <v>0</v>
      </c>
      <c r="BD30" s="122">
        <f>IF(Lopen!E29="Krachttraining",Lopen!H29,0)</f>
        <v>0</v>
      </c>
      <c r="BE30" s="142">
        <f>IF(Lopen!E29="Wedstrijd",Lopen!H29,0)</f>
        <v>0</v>
      </c>
    </row>
    <row r="31" spans="1:57">
      <c r="A31" s="199" t="s">
        <v>24</v>
      </c>
      <c r="B31" s="83" t="s">
        <v>14</v>
      </c>
      <c r="C31" s="75">
        <v>40476</v>
      </c>
      <c r="D31" s="153"/>
      <c r="E31" s="85">
        <f>IF(Zwemmen!H30&gt;0,1,0)</f>
        <v>0</v>
      </c>
      <c r="F31" s="85">
        <f>IF(Fietsen!I30&gt;0,1,0)</f>
        <v>0</v>
      </c>
      <c r="G31" s="85">
        <f>IF(Lopen!H30&gt;0,1,0)</f>
        <v>0</v>
      </c>
      <c r="H31" s="107"/>
      <c r="I31" s="95">
        <f>IF(Zwemmen!E30="Zwembad Aalst",1,0)</f>
        <v>0</v>
      </c>
      <c r="J31" s="85">
        <f>IF(Zwemmen!E30="Zwembad Brussel",1,0)</f>
        <v>0</v>
      </c>
      <c r="K31" s="85">
        <f>IF(Zwemmen!E30="Zwembad Wachtebeke",1,0)</f>
        <v>0</v>
      </c>
      <c r="L31" s="85">
        <f>IF(Zwemmen!E30="Zwembad Ander",1,0)</f>
        <v>0</v>
      </c>
      <c r="M31" s="85">
        <f>IF(Zwemmen!E30="Open Water Nieuwdonk",1,0)</f>
        <v>0</v>
      </c>
      <c r="N31" s="85">
        <f>IF(Zwemmen!E30="Open Water Ander",1,0)</f>
        <v>0</v>
      </c>
      <c r="O31" s="104"/>
      <c r="P31" s="85">
        <f t="shared" si="7"/>
        <v>0</v>
      </c>
      <c r="Q31" s="85">
        <f t="shared" si="8"/>
        <v>0</v>
      </c>
      <c r="R31" s="104"/>
      <c r="S31" s="89">
        <f>IF(Zwemmen!F30="Techniek",Zwemmen!I30,0)</f>
        <v>0</v>
      </c>
      <c r="T31" s="89">
        <f>IF(Zwemmen!F30="Extensieve uithouding",Zwemmen!I30,0)</f>
        <v>0</v>
      </c>
      <c r="U31" s="89">
        <f>IF(Zwemmen!F30="Intensieve uithouding",Zwemmen!I30,0)</f>
        <v>0</v>
      </c>
      <c r="V31" s="89">
        <f>IF(Zwemmen!F30="Snelheid",Zwemmen!I30,0)</f>
        <v>0</v>
      </c>
      <c r="W31" s="96">
        <f>IF(Zwemmen!F30="Wedstrijd",Zwemmen!I30,0)</f>
        <v>0</v>
      </c>
      <c r="X31" s="124"/>
      <c r="Y31" s="8">
        <f>IF(Fietsen!H30="Wegfiets",Fietsen!I30,0)</f>
        <v>0</v>
      </c>
      <c r="Z31" s="8">
        <f>IF(Fietsen!H30="Tijdritfiets",Fietsen!I30,0)</f>
        <v>0</v>
      </c>
      <c r="AA31" s="8">
        <f>IF(Fietsen!H30="Mountainbike",Fietsen!I30,0)</f>
        <v>0</v>
      </c>
      <c r="AB31" s="124"/>
      <c r="AC31" s="8">
        <f>IF(Fietsen!G30="Weg",Fietsen!I30,0)</f>
        <v>0</v>
      </c>
      <c r="AD31" s="8">
        <f>IF(Fietsen!G30="Rollen",Fietsen!I30,0)</f>
        <v>0</v>
      </c>
      <c r="AE31" s="8">
        <f>IF(Fietsen!G30="Veld",Fietsen!I30,0)</f>
        <v>0</v>
      </c>
      <c r="AF31" s="125"/>
      <c r="AG31" s="8">
        <f>IF(Fietsen!E30="Herstel",Fietsen!I30,0)</f>
        <v>0</v>
      </c>
      <c r="AH31" s="8">
        <f>IF(Fietsen!E30="LSD",Fietsen!I30,0)</f>
        <v>0</v>
      </c>
      <c r="AI31" s="8">
        <f>IF(Fietsen!E30="Extensieve uithouding",Fietsen!I30,0)</f>
        <v>0</v>
      </c>
      <c r="AJ31" s="8">
        <f>IF(Fietsen!E30="Intensieve uithouding",Fietsen!I30,0)</f>
        <v>0</v>
      </c>
      <c r="AK31" s="8">
        <f>IF(Fietsen!E30="Interval/Blokken",Fietsen!I30,0)</f>
        <v>0</v>
      </c>
      <c r="AL31" s="8">
        <f>IF(Fietsen!E30="VO2max",Fietsen!I30,0)</f>
        <v>0</v>
      </c>
      <c r="AM31" s="8">
        <f>IF(Fietsen!E30="Snelheid",Fietsen!I30,0)</f>
        <v>0</v>
      </c>
      <c r="AN31" s="8">
        <f>IF(Fietsen!E30="Souplesse",Fietsen!I30,0)</f>
        <v>0</v>
      </c>
      <c r="AO31" s="8">
        <f>IF(Fietsen!E30="Krachtuithouding",Fietsen!I30,0)</f>
        <v>0</v>
      </c>
      <c r="AP31" s="8">
        <f>IF(Fietsen!E30="Explosieve kracht",Fietsen!I30,0)</f>
        <v>0</v>
      </c>
      <c r="AQ31" s="8">
        <f>IF(Fietsen!E30="Wedstrijd",Fietsen!I30,0)</f>
        <v>0</v>
      </c>
      <c r="AR31" s="125"/>
      <c r="AS31" s="143">
        <f>IF(Lopen!G30="Weg",Lopen!H30,0)</f>
        <v>0</v>
      </c>
      <c r="AT31" s="8">
        <f>IF(Lopen!G30="Veld",Lopen!H30,0)</f>
        <v>0</v>
      </c>
      <c r="AU31" s="8">
        <f>IF(Lopen!G30="Piste",Lopen!H30,0)</f>
        <v>0</v>
      </c>
      <c r="AV31" s="139"/>
      <c r="AW31" s="8">
        <f>IF(Lopen!E30="Herstel",Lopen!H30,0)</f>
        <v>0</v>
      </c>
      <c r="AX31" s="8">
        <f>IF(Lopen!E30="Extensieve duur",Lopen!H30,0)</f>
        <v>0</v>
      </c>
      <c r="AY31" s="8">
        <f>IF(Lopen!E30="Tempoloop",Lopen!H30,0)</f>
        <v>0</v>
      </c>
      <c r="AZ31" s="8">
        <f>IF(Lopen!E30="Wisselloop",Lopen!H30,0)</f>
        <v>0</v>
      </c>
      <c r="BA31" s="8">
        <f>IF(Lopen!E30="Blokloop",Lopen!H30,0)</f>
        <v>0</v>
      </c>
      <c r="BB31" s="8">
        <f>IF(Lopen!E30="Versnellingen",Lopen!H30,0)</f>
        <v>0</v>
      </c>
      <c r="BC31" s="8">
        <f>IF(Lopen!E30="Fartlek",Lopen!H30,0)</f>
        <v>0</v>
      </c>
      <c r="BD31" s="8">
        <f>IF(Lopen!E30="Krachttraining",Lopen!H30,0)</f>
        <v>0</v>
      </c>
      <c r="BE31" s="144">
        <f>IF(Lopen!E30="Wedstrijd",Lopen!H30,0)</f>
        <v>0</v>
      </c>
    </row>
    <row r="32" spans="1:57">
      <c r="A32" s="199"/>
      <c r="B32" s="83" t="s">
        <v>15</v>
      </c>
      <c r="C32" s="75">
        <v>40477</v>
      </c>
      <c r="D32" s="153"/>
      <c r="E32" s="85">
        <f>IF(Zwemmen!H31&gt;0,1,0)</f>
        <v>0</v>
      </c>
      <c r="F32" s="85">
        <f>IF(Fietsen!I31&gt;0,1,0)</f>
        <v>0</v>
      </c>
      <c r="G32" s="85">
        <f>IF(Lopen!H31&gt;0,1,0)</f>
        <v>0</v>
      </c>
      <c r="H32" s="107"/>
      <c r="I32" s="95">
        <f>IF(Zwemmen!E31="Zwembad Aalst",1,0)</f>
        <v>0</v>
      </c>
      <c r="J32" s="85">
        <f>IF(Zwemmen!E31="Zwembad Brussel",1,0)</f>
        <v>0</v>
      </c>
      <c r="K32" s="85">
        <f>IF(Zwemmen!E31="Zwembad Wachtebeke",1,0)</f>
        <v>0</v>
      </c>
      <c r="L32" s="85">
        <f>IF(Zwemmen!E31="Zwembad Ander",1,0)</f>
        <v>0</v>
      </c>
      <c r="M32" s="85">
        <f>IF(Zwemmen!E31="Open Water Nieuwdonk",1,0)</f>
        <v>0</v>
      </c>
      <c r="N32" s="85">
        <f>IF(Zwemmen!E31="Open Water Ander",1,0)</f>
        <v>0</v>
      </c>
      <c r="O32" s="104"/>
      <c r="P32" s="85">
        <f t="shared" si="7"/>
        <v>0</v>
      </c>
      <c r="Q32" s="85">
        <f t="shared" si="8"/>
        <v>0</v>
      </c>
      <c r="R32" s="104"/>
      <c r="S32" s="89">
        <f>IF(Zwemmen!F31="Techniek",Zwemmen!I31,0)</f>
        <v>0</v>
      </c>
      <c r="T32" s="89">
        <f>IF(Zwemmen!F31="Extensieve uithouding",Zwemmen!I31,0)</f>
        <v>0</v>
      </c>
      <c r="U32" s="89">
        <f>IF(Zwemmen!F31="Intensieve uithouding",Zwemmen!I31,0)</f>
        <v>0</v>
      </c>
      <c r="V32" s="89">
        <f>IF(Zwemmen!F31="Snelheid",Zwemmen!I31,0)</f>
        <v>0</v>
      </c>
      <c r="W32" s="96">
        <f>IF(Zwemmen!F31="Wedstrijd",Zwemmen!I31,0)</f>
        <v>0</v>
      </c>
      <c r="X32" s="124"/>
      <c r="Y32" s="8">
        <f>IF(Fietsen!H31="Wegfiets",Fietsen!I31,0)</f>
        <v>0</v>
      </c>
      <c r="Z32" s="8">
        <f>IF(Fietsen!H31="Tijdritfiets",Fietsen!I31,0)</f>
        <v>0</v>
      </c>
      <c r="AA32" s="8">
        <f>IF(Fietsen!H31="Mountainbike",Fietsen!I31,0)</f>
        <v>0</v>
      </c>
      <c r="AB32" s="124"/>
      <c r="AC32" s="8">
        <f>IF(Fietsen!G31="Weg",Fietsen!I31,0)</f>
        <v>0</v>
      </c>
      <c r="AD32" s="8">
        <f>IF(Fietsen!G31="Rollen",Fietsen!I31,0)</f>
        <v>0</v>
      </c>
      <c r="AE32" s="8">
        <f>IF(Fietsen!G31="Veld",Fietsen!I31,0)</f>
        <v>0</v>
      </c>
      <c r="AF32" s="125"/>
      <c r="AG32" s="8">
        <f>IF(Fietsen!E31="Herstel",Fietsen!I31,0)</f>
        <v>0</v>
      </c>
      <c r="AH32" s="8">
        <f>IF(Fietsen!E31="LSD",Fietsen!I31,0)</f>
        <v>0</v>
      </c>
      <c r="AI32" s="8">
        <f>IF(Fietsen!E31="Extensieve uithouding",Fietsen!I31,0)</f>
        <v>0</v>
      </c>
      <c r="AJ32" s="8">
        <f>IF(Fietsen!E31="Intensieve uithouding",Fietsen!I31,0)</f>
        <v>0</v>
      </c>
      <c r="AK32" s="8">
        <f>IF(Fietsen!E31="Interval/Blokken",Fietsen!I31,0)</f>
        <v>0</v>
      </c>
      <c r="AL32" s="8">
        <f>IF(Fietsen!E31="VO2max",Fietsen!I31,0)</f>
        <v>0</v>
      </c>
      <c r="AM32" s="8">
        <f>IF(Fietsen!E31="Snelheid",Fietsen!I31,0)</f>
        <v>0</v>
      </c>
      <c r="AN32" s="8">
        <f>IF(Fietsen!E31="Souplesse",Fietsen!I31,0)</f>
        <v>0</v>
      </c>
      <c r="AO32" s="8">
        <f>IF(Fietsen!E31="Krachtuithouding",Fietsen!I31,0)</f>
        <v>0</v>
      </c>
      <c r="AP32" s="8">
        <f>IF(Fietsen!E31="Explosieve kracht",Fietsen!I31,0)</f>
        <v>0</v>
      </c>
      <c r="AQ32" s="8">
        <f>IF(Fietsen!E31="Wedstrijd",Fietsen!I31,0)</f>
        <v>0</v>
      </c>
      <c r="AR32" s="125"/>
      <c r="AS32" s="143">
        <f>IF(Lopen!G31="Weg",Lopen!H31,0)</f>
        <v>0</v>
      </c>
      <c r="AT32" s="8">
        <f>IF(Lopen!G31="Veld",Lopen!H31,0)</f>
        <v>0</v>
      </c>
      <c r="AU32" s="8">
        <f>IF(Lopen!G31="Piste",Lopen!H31,0)</f>
        <v>0</v>
      </c>
      <c r="AV32" s="139"/>
      <c r="AW32" s="8">
        <f>IF(Lopen!E31="Herstel",Lopen!H31,0)</f>
        <v>0</v>
      </c>
      <c r="AX32" s="8">
        <f>IF(Lopen!E31="Extensieve duur",Lopen!H31,0)</f>
        <v>0</v>
      </c>
      <c r="AY32" s="8">
        <f>IF(Lopen!E31="Tempoloop",Lopen!H31,0)</f>
        <v>0</v>
      </c>
      <c r="AZ32" s="8">
        <f>IF(Lopen!E31="Wisselloop",Lopen!H31,0)</f>
        <v>0</v>
      </c>
      <c r="BA32" s="8">
        <f>IF(Lopen!E31="Blokloop",Lopen!H31,0)</f>
        <v>0</v>
      </c>
      <c r="BB32" s="8">
        <f>IF(Lopen!E31="Versnellingen",Lopen!H31,0)</f>
        <v>0</v>
      </c>
      <c r="BC32" s="8">
        <f>IF(Lopen!E31="Fartlek",Lopen!H31,0)</f>
        <v>0</v>
      </c>
      <c r="BD32" s="8">
        <f>IF(Lopen!E31="Krachttraining",Lopen!H31,0)</f>
        <v>0</v>
      </c>
      <c r="BE32" s="144">
        <f>IF(Lopen!E31="Wedstrijd",Lopen!H31,0)</f>
        <v>0</v>
      </c>
    </row>
    <row r="33" spans="1:57">
      <c r="A33" s="199"/>
      <c r="B33" s="83" t="s">
        <v>16</v>
      </c>
      <c r="C33" s="75">
        <v>40478</v>
      </c>
      <c r="D33" s="153"/>
      <c r="E33" s="85">
        <f>IF(Zwemmen!H32&gt;0,1,0)</f>
        <v>0</v>
      </c>
      <c r="F33" s="85">
        <f>IF(Fietsen!I32&gt;0,1,0)</f>
        <v>0</v>
      </c>
      <c r="G33" s="85">
        <f>IF(Lopen!H32&gt;0,1,0)</f>
        <v>0</v>
      </c>
      <c r="H33" s="107"/>
      <c r="I33" s="95">
        <f>IF(Zwemmen!E32="Zwembad Aalst",1,0)</f>
        <v>0</v>
      </c>
      <c r="J33" s="85">
        <f>IF(Zwemmen!E32="Zwembad Brussel",1,0)</f>
        <v>0</v>
      </c>
      <c r="K33" s="85">
        <f>IF(Zwemmen!E32="Zwembad Wachtebeke",1,0)</f>
        <v>0</v>
      </c>
      <c r="L33" s="85">
        <f>IF(Zwemmen!E32="Zwembad Ander",1,0)</f>
        <v>0</v>
      </c>
      <c r="M33" s="85">
        <f>IF(Zwemmen!E32="Open Water Nieuwdonk",1,0)</f>
        <v>0</v>
      </c>
      <c r="N33" s="85">
        <f>IF(Zwemmen!E32="Open Water Ander",1,0)</f>
        <v>0</v>
      </c>
      <c r="O33" s="104"/>
      <c r="P33" s="85">
        <f t="shared" si="7"/>
        <v>0</v>
      </c>
      <c r="Q33" s="85">
        <f t="shared" si="8"/>
        <v>0</v>
      </c>
      <c r="R33" s="104"/>
      <c r="S33" s="89">
        <f>IF(Zwemmen!F32="Techniek",Zwemmen!I32,0)</f>
        <v>0</v>
      </c>
      <c r="T33" s="89">
        <f>IF(Zwemmen!F32="Extensieve uithouding",Zwemmen!I32,0)</f>
        <v>0</v>
      </c>
      <c r="U33" s="89">
        <f>IF(Zwemmen!F32="Intensieve uithouding",Zwemmen!I32,0)</f>
        <v>0</v>
      </c>
      <c r="V33" s="89">
        <f>IF(Zwemmen!F32="Snelheid",Zwemmen!I32,0)</f>
        <v>0</v>
      </c>
      <c r="W33" s="96">
        <f>IF(Zwemmen!F32="Wedstrijd",Zwemmen!I32,0)</f>
        <v>0</v>
      </c>
      <c r="X33" s="124"/>
      <c r="Y33" s="8">
        <f>IF(Fietsen!H32="Wegfiets",Fietsen!I32,0)</f>
        <v>0</v>
      </c>
      <c r="Z33" s="8">
        <f>IF(Fietsen!H32="Tijdritfiets",Fietsen!I32,0)</f>
        <v>0</v>
      </c>
      <c r="AA33" s="8">
        <f>IF(Fietsen!H32="Mountainbike",Fietsen!I32,0)</f>
        <v>0</v>
      </c>
      <c r="AB33" s="124"/>
      <c r="AC33" s="8">
        <f>IF(Fietsen!G32="Weg",Fietsen!I32,0)</f>
        <v>0</v>
      </c>
      <c r="AD33" s="8">
        <f>IF(Fietsen!G32="Rollen",Fietsen!I32,0)</f>
        <v>0</v>
      </c>
      <c r="AE33" s="8">
        <f>IF(Fietsen!G32="Veld",Fietsen!I32,0)</f>
        <v>0</v>
      </c>
      <c r="AF33" s="125"/>
      <c r="AG33" s="8">
        <f>IF(Fietsen!E32="Herstel",Fietsen!I32,0)</f>
        <v>0</v>
      </c>
      <c r="AH33" s="8">
        <f>IF(Fietsen!E32="LSD",Fietsen!I32,0)</f>
        <v>0</v>
      </c>
      <c r="AI33" s="8">
        <f>IF(Fietsen!E32="Extensieve uithouding",Fietsen!I32,0)</f>
        <v>0</v>
      </c>
      <c r="AJ33" s="8">
        <f>IF(Fietsen!E32="Intensieve uithouding",Fietsen!I32,0)</f>
        <v>0</v>
      </c>
      <c r="AK33" s="8">
        <f>IF(Fietsen!E32="Interval/Blokken",Fietsen!I32,0)</f>
        <v>0</v>
      </c>
      <c r="AL33" s="8">
        <f>IF(Fietsen!E32="VO2max",Fietsen!I32,0)</f>
        <v>0</v>
      </c>
      <c r="AM33" s="8">
        <f>IF(Fietsen!E32="Snelheid",Fietsen!I32,0)</f>
        <v>0</v>
      </c>
      <c r="AN33" s="8">
        <f>IF(Fietsen!E32="Souplesse",Fietsen!I32,0)</f>
        <v>0</v>
      </c>
      <c r="AO33" s="8">
        <f>IF(Fietsen!E32="Krachtuithouding",Fietsen!I32,0)</f>
        <v>0</v>
      </c>
      <c r="AP33" s="8">
        <f>IF(Fietsen!E32="Explosieve kracht",Fietsen!I32,0)</f>
        <v>0</v>
      </c>
      <c r="AQ33" s="8">
        <f>IF(Fietsen!E32="Wedstrijd",Fietsen!I32,0)</f>
        <v>0</v>
      </c>
      <c r="AR33" s="125"/>
      <c r="AS33" s="143">
        <f>IF(Lopen!G32="Weg",Lopen!H32,0)</f>
        <v>0</v>
      </c>
      <c r="AT33" s="8">
        <f>IF(Lopen!G32="Veld",Lopen!H32,0)</f>
        <v>0</v>
      </c>
      <c r="AU33" s="8">
        <f>IF(Lopen!G32="Piste",Lopen!H32,0)</f>
        <v>0</v>
      </c>
      <c r="AV33" s="139"/>
      <c r="AW33" s="8">
        <f>IF(Lopen!E32="Herstel",Lopen!H32,0)</f>
        <v>0</v>
      </c>
      <c r="AX33" s="8">
        <f>IF(Lopen!E32="Extensieve duur",Lopen!H32,0)</f>
        <v>0</v>
      </c>
      <c r="AY33" s="8">
        <f>IF(Lopen!E32="Tempoloop",Lopen!H32,0)</f>
        <v>0</v>
      </c>
      <c r="AZ33" s="8">
        <f>IF(Lopen!E32="Wisselloop",Lopen!H32,0)</f>
        <v>0</v>
      </c>
      <c r="BA33" s="8">
        <f>IF(Lopen!E32="Blokloop",Lopen!H32,0)</f>
        <v>0</v>
      </c>
      <c r="BB33" s="8">
        <f>IF(Lopen!E32="Versnellingen",Lopen!H32,0)</f>
        <v>0</v>
      </c>
      <c r="BC33" s="8">
        <f>IF(Lopen!E32="Fartlek",Lopen!H32,0)</f>
        <v>0</v>
      </c>
      <c r="BD33" s="8">
        <f>IF(Lopen!E32="Krachttraining",Lopen!H32,0)</f>
        <v>0</v>
      </c>
      <c r="BE33" s="144">
        <f>IF(Lopen!E32="Wedstrijd",Lopen!H32,0)</f>
        <v>0</v>
      </c>
    </row>
    <row r="34" spans="1:57">
      <c r="A34" s="199"/>
      <c r="B34" s="83" t="s">
        <v>17</v>
      </c>
      <c r="C34" s="75">
        <v>40479</v>
      </c>
      <c r="D34" s="153"/>
      <c r="E34" s="85">
        <f>IF(Zwemmen!H33&gt;0,1,0)</f>
        <v>0</v>
      </c>
      <c r="F34" s="85">
        <f>IF(Fietsen!I33&gt;0,1,0)</f>
        <v>0</v>
      </c>
      <c r="G34" s="85">
        <f>IF(Lopen!H33&gt;0,1,0)</f>
        <v>0</v>
      </c>
      <c r="H34" s="107"/>
      <c r="I34" s="95">
        <f>IF(Zwemmen!E33="Zwembad Aalst",1,0)</f>
        <v>0</v>
      </c>
      <c r="J34" s="85">
        <f>IF(Zwemmen!E33="Zwembad Brussel",1,0)</f>
        <v>0</v>
      </c>
      <c r="K34" s="85">
        <f>IF(Zwemmen!E33="Zwembad Wachtebeke",1,0)</f>
        <v>0</v>
      </c>
      <c r="L34" s="85">
        <f>IF(Zwemmen!E33="Zwembad Ander",1,0)</f>
        <v>0</v>
      </c>
      <c r="M34" s="85">
        <f>IF(Zwemmen!E33="Open Water Nieuwdonk",1,0)</f>
        <v>0</v>
      </c>
      <c r="N34" s="85">
        <f>IF(Zwemmen!E33="Open Water Ander",1,0)</f>
        <v>0</v>
      </c>
      <c r="O34" s="104"/>
      <c r="P34" s="85">
        <f t="shared" si="7"/>
        <v>0</v>
      </c>
      <c r="Q34" s="85">
        <f t="shared" si="8"/>
        <v>0</v>
      </c>
      <c r="R34" s="104"/>
      <c r="S34" s="89">
        <f>IF(Zwemmen!F33="Techniek",Zwemmen!I33,0)</f>
        <v>0</v>
      </c>
      <c r="T34" s="89">
        <f>IF(Zwemmen!F33="Extensieve uithouding",Zwemmen!I33,0)</f>
        <v>0</v>
      </c>
      <c r="U34" s="89">
        <f>IF(Zwemmen!F33="Intensieve uithouding",Zwemmen!I33,0)</f>
        <v>0</v>
      </c>
      <c r="V34" s="89">
        <f>IF(Zwemmen!F33="Snelheid",Zwemmen!I33,0)</f>
        <v>0</v>
      </c>
      <c r="W34" s="96">
        <f>IF(Zwemmen!F33="Wedstrijd",Zwemmen!I33,0)</f>
        <v>0</v>
      </c>
      <c r="X34" s="124"/>
      <c r="Y34" s="8">
        <f>IF(Fietsen!H33="Wegfiets",Fietsen!I33,0)</f>
        <v>0</v>
      </c>
      <c r="Z34" s="8">
        <f>IF(Fietsen!H33="Tijdritfiets",Fietsen!I33,0)</f>
        <v>0</v>
      </c>
      <c r="AA34" s="8">
        <f>IF(Fietsen!H33="Mountainbike",Fietsen!I33,0)</f>
        <v>0</v>
      </c>
      <c r="AB34" s="124"/>
      <c r="AC34" s="8">
        <f>IF(Fietsen!G33="Weg",Fietsen!I33,0)</f>
        <v>0</v>
      </c>
      <c r="AD34" s="8">
        <f>IF(Fietsen!G33="Rollen",Fietsen!I33,0)</f>
        <v>0</v>
      </c>
      <c r="AE34" s="8">
        <f>IF(Fietsen!G33="Veld",Fietsen!I33,0)</f>
        <v>0</v>
      </c>
      <c r="AF34" s="125"/>
      <c r="AG34" s="8">
        <f>IF(Fietsen!E33="Herstel",Fietsen!I33,0)</f>
        <v>0</v>
      </c>
      <c r="AH34" s="8">
        <f>IF(Fietsen!E33="LSD",Fietsen!I33,0)</f>
        <v>0</v>
      </c>
      <c r="AI34" s="8">
        <f>IF(Fietsen!E33="Extensieve uithouding",Fietsen!I33,0)</f>
        <v>0</v>
      </c>
      <c r="AJ34" s="8">
        <f>IF(Fietsen!E33="Intensieve uithouding",Fietsen!I33,0)</f>
        <v>0</v>
      </c>
      <c r="AK34" s="8">
        <f>IF(Fietsen!E33="Interval/Blokken",Fietsen!I33,0)</f>
        <v>0</v>
      </c>
      <c r="AL34" s="8">
        <f>IF(Fietsen!E33="VO2max",Fietsen!I33,0)</f>
        <v>0</v>
      </c>
      <c r="AM34" s="8">
        <f>IF(Fietsen!E33="Snelheid",Fietsen!I33,0)</f>
        <v>0</v>
      </c>
      <c r="AN34" s="8">
        <f>IF(Fietsen!E33="Souplesse",Fietsen!I33,0)</f>
        <v>0</v>
      </c>
      <c r="AO34" s="8">
        <f>IF(Fietsen!E33="Krachtuithouding",Fietsen!I33,0)</f>
        <v>0</v>
      </c>
      <c r="AP34" s="8">
        <f>IF(Fietsen!E33="Explosieve kracht",Fietsen!I33,0)</f>
        <v>0</v>
      </c>
      <c r="AQ34" s="8">
        <f>IF(Fietsen!E33="Wedstrijd",Fietsen!I33,0)</f>
        <v>0</v>
      </c>
      <c r="AR34" s="125"/>
      <c r="AS34" s="143">
        <f>IF(Lopen!G33="Weg",Lopen!H33,0)</f>
        <v>0</v>
      </c>
      <c r="AT34" s="8">
        <f>IF(Lopen!G33="Veld",Lopen!H33,0)</f>
        <v>0</v>
      </c>
      <c r="AU34" s="8">
        <f>IF(Lopen!G33="Piste",Lopen!H33,0)</f>
        <v>0</v>
      </c>
      <c r="AV34" s="139"/>
      <c r="AW34" s="8">
        <f>IF(Lopen!E33="Herstel",Lopen!H33,0)</f>
        <v>0</v>
      </c>
      <c r="AX34" s="8">
        <f>IF(Lopen!E33="Extensieve duur",Lopen!H33,0)</f>
        <v>0</v>
      </c>
      <c r="AY34" s="8">
        <f>IF(Lopen!E33="Tempoloop",Lopen!H33,0)</f>
        <v>0</v>
      </c>
      <c r="AZ34" s="8">
        <f>IF(Lopen!E33="Wisselloop",Lopen!H33,0)</f>
        <v>0</v>
      </c>
      <c r="BA34" s="8">
        <f>IF(Lopen!E33="Blokloop",Lopen!H33,0)</f>
        <v>0</v>
      </c>
      <c r="BB34" s="8">
        <f>IF(Lopen!E33="Versnellingen",Lopen!H33,0)</f>
        <v>0</v>
      </c>
      <c r="BC34" s="8">
        <f>IF(Lopen!E33="Fartlek",Lopen!H33,0)</f>
        <v>0</v>
      </c>
      <c r="BD34" s="8">
        <f>IF(Lopen!E33="Krachttraining",Lopen!H33,0)</f>
        <v>0</v>
      </c>
      <c r="BE34" s="144">
        <f>IF(Lopen!E33="Wedstrijd",Lopen!H33,0)</f>
        <v>0</v>
      </c>
    </row>
    <row r="35" spans="1:57">
      <c r="A35" s="199"/>
      <c r="B35" s="83" t="s">
        <v>11</v>
      </c>
      <c r="C35" s="75">
        <v>40480</v>
      </c>
      <c r="D35" s="153"/>
      <c r="E35" s="85">
        <f>IF(Zwemmen!H34&gt;0,1,0)</f>
        <v>0</v>
      </c>
      <c r="F35" s="85">
        <f>IF(Fietsen!I34&gt;0,1,0)</f>
        <v>0</v>
      </c>
      <c r="G35" s="85">
        <f>IF(Lopen!H34&gt;0,1,0)</f>
        <v>0</v>
      </c>
      <c r="H35" s="107"/>
      <c r="I35" s="95">
        <f>IF(Zwemmen!E34="Zwembad Aalst",1,0)</f>
        <v>0</v>
      </c>
      <c r="J35" s="85">
        <f>IF(Zwemmen!E34="Zwembad Brussel",1,0)</f>
        <v>0</v>
      </c>
      <c r="K35" s="85">
        <f>IF(Zwemmen!E34="Zwembad Wachtebeke",1,0)</f>
        <v>0</v>
      </c>
      <c r="L35" s="85">
        <f>IF(Zwemmen!E34="Zwembad Ander",1,0)</f>
        <v>0</v>
      </c>
      <c r="M35" s="85">
        <f>IF(Zwemmen!E34="Open Water Nieuwdonk",1,0)</f>
        <v>0</v>
      </c>
      <c r="N35" s="85">
        <f>IF(Zwemmen!E34="Open Water Ander",1,0)</f>
        <v>0</v>
      </c>
      <c r="O35" s="104"/>
      <c r="P35" s="85">
        <f t="shared" si="7"/>
        <v>0</v>
      </c>
      <c r="Q35" s="85">
        <f t="shared" si="8"/>
        <v>0</v>
      </c>
      <c r="R35" s="104"/>
      <c r="S35" s="89">
        <f>IF(Zwemmen!F34="Techniek",Zwemmen!I34,0)</f>
        <v>0</v>
      </c>
      <c r="T35" s="89">
        <f>IF(Zwemmen!F34="Extensieve uithouding",Zwemmen!I34,0)</f>
        <v>0</v>
      </c>
      <c r="U35" s="89">
        <f>IF(Zwemmen!F34="Intensieve uithouding",Zwemmen!I34,0)</f>
        <v>0</v>
      </c>
      <c r="V35" s="89">
        <f>IF(Zwemmen!F34="Snelheid",Zwemmen!I34,0)</f>
        <v>0</v>
      </c>
      <c r="W35" s="96">
        <f>IF(Zwemmen!F34="Wedstrijd",Zwemmen!I34,0)</f>
        <v>0</v>
      </c>
      <c r="X35" s="124"/>
      <c r="Y35" s="8">
        <f>IF(Fietsen!H34="Wegfiets",Fietsen!I34,0)</f>
        <v>0</v>
      </c>
      <c r="Z35" s="8">
        <f>IF(Fietsen!H34="Tijdritfiets",Fietsen!I34,0)</f>
        <v>0</v>
      </c>
      <c r="AA35" s="8">
        <f>IF(Fietsen!H34="Mountainbike",Fietsen!I34,0)</f>
        <v>0</v>
      </c>
      <c r="AB35" s="124"/>
      <c r="AC35" s="8">
        <f>IF(Fietsen!G34="Weg",Fietsen!I34,0)</f>
        <v>0</v>
      </c>
      <c r="AD35" s="8">
        <f>IF(Fietsen!G34="Rollen",Fietsen!I34,0)</f>
        <v>0</v>
      </c>
      <c r="AE35" s="8">
        <f>IF(Fietsen!G34="Veld",Fietsen!I34,0)</f>
        <v>0</v>
      </c>
      <c r="AF35" s="125"/>
      <c r="AG35" s="8">
        <f>IF(Fietsen!E34="Herstel",Fietsen!I34,0)</f>
        <v>0</v>
      </c>
      <c r="AH35" s="8">
        <f>IF(Fietsen!E34="LSD",Fietsen!I34,0)</f>
        <v>0</v>
      </c>
      <c r="AI35" s="8">
        <f>IF(Fietsen!E34="Extensieve uithouding",Fietsen!I34,0)</f>
        <v>0</v>
      </c>
      <c r="AJ35" s="8">
        <f>IF(Fietsen!E34="Intensieve uithouding",Fietsen!I34,0)</f>
        <v>0</v>
      </c>
      <c r="AK35" s="8">
        <f>IF(Fietsen!E34="Interval/Blokken",Fietsen!I34,0)</f>
        <v>0</v>
      </c>
      <c r="AL35" s="8">
        <f>IF(Fietsen!E34="VO2max",Fietsen!I34,0)</f>
        <v>0</v>
      </c>
      <c r="AM35" s="8">
        <f>IF(Fietsen!E34="Snelheid",Fietsen!I34,0)</f>
        <v>0</v>
      </c>
      <c r="AN35" s="8">
        <f>IF(Fietsen!E34="Souplesse",Fietsen!I34,0)</f>
        <v>0</v>
      </c>
      <c r="AO35" s="8">
        <f>IF(Fietsen!E34="Krachtuithouding",Fietsen!I34,0)</f>
        <v>0</v>
      </c>
      <c r="AP35" s="8">
        <f>IF(Fietsen!E34="Explosieve kracht",Fietsen!I34,0)</f>
        <v>0</v>
      </c>
      <c r="AQ35" s="8">
        <f>IF(Fietsen!E34="Wedstrijd",Fietsen!I34,0)</f>
        <v>0</v>
      </c>
      <c r="AR35" s="125"/>
      <c r="AS35" s="143">
        <f>IF(Lopen!G34="Weg",Lopen!H34,0)</f>
        <v>0</v>
      </c>
      <c r="AT35" s="8">
        <f>IF(Lopen!G34="Veld",Lopen!H34,0)</f>
        <v>0</v>
      </c>
      <c r="AU35" s="8">
        <f>IF(Lopen!G34="Piste",Lopen!H34,0)</f>
        <v>0</v>
      </c>
      <c r="AV35" s="139"/>
      <c r="AW35" s="8">
        <f>IF(Lopen!E34="Herstel",Lopen!H34,0)</f>
        <v>0</v>
      </c>
      <c r="AX35" s="8">
        <f>IF(Lopen!E34="Extensieve duur",Lopen!H34,0)</f>
        <v>0</v>
      </c>
      <c r="AY35" s="8">
        <f>IF(Lopen!E34="Tempoloop",Lopen!H34,0)</f>
        <v>0</v>
      </c>
      <c r="AZ35" s="8">
        <f>IF(Lopen!E34="Wisselloop",Lopen!H34,0)</f>
        <v>0</v>
      </c>
      <c r="BA35" s="8">
        <f>IF(Lopen!E34="Blokloop",Lopen!H34,0)</f>
        <v>0</v>
      </c>
      <c r="BB35" s="8">
        <f>IF(Lopen!E34="Versnellingen",Lopen!H34,0)</f>
        <v>0</v>
      </c>
      <c r="BC35" s="8">
        <f>IF(Lopen!E34="Fartlek",Lopen!H34,0)</f>
        <v>0</v>
      </c>
      <c r="BD35" s="8">
        <f>IF(Lopen!E34="Krachttraining",Lopen!H34,0)</f>
        <v>0</v>
      </c>
      <c r="BE35" s="144">
        <f>IF(Lopen!E34="Wedstrijd",Lopen!H34,0)</f>
        <v>0</v>
      </c>
    </row>
    <row r="36" spans="1:57">
      <c r="A36" s="199"/>
      <c r="B36" s="19" t="s">
        <v>12</v>
      </c>
      <c r="C36" s="77">
        <v>40481</v>
      </c>
      <c r="D36" s="153"/>
      <c r="E36" s="86">
        <f>IF(Zwemmen!H35&gt;0,1,0)</f>
        <v>0</v>
      </c>
      <c r="F36" s="86">
        <f>IF(Fietsen!I35&gt;0,1,0)</f>
        <v>0</v>
      </c>
      <c r="G36" s="86">
        <f>IF(Lopen!H35&gt;0,1,0)</f>
        <v>0</v>
      </c>
      <c r="H36" s="107"/>
      <c r="I36" s="97">
        <f>IF(Zwemmen!E35="Zwembad Aalst",1,0)</f>
        <v>0</v>
      </c>
      <c r="J36" s="86">
        <f>IF(Zwemmen!E35="Zwembad Brussel",1,0)</f>
        <v>0</v>
      </c>
      <c r="K36" s="86">
        <f>IF(Zwemmen!E35="Zwembad Wachtebeke",1,0)</f>
        <v>0</v>
      </c>
      <c r="L36" s="86">
        <f>IF(Zwemmen!E35="Zwembad Ander",1,0)</f>
        <v>0</v>
      </c>
      <c r="M36" s="86">
        <f>IF(Zwemmen!E35="Open Water Nieuwdonk",1,0)</f>
        <v>0</v>
      </c>
      <c r="N36" s="86">
        <f>IF(Zwemmen!E35="Open Water Ander",1,0)</f>
        <v>0</v>
      </c>
      <c r="O36" s="104"/>
      <c r="P36" s="86">
        <f t="shared" si="7"/>
        <v>0</v>
      </c>
      <c r="Q36" s="86">
        <f t="shared" si="8"/>
        <v>0</v>
      </c>
      <c r="R36" s="104"/>
      <c r="S36" s="90">
        <f>IF(Zwemmen!F35="Techniek",Zwemmen!I35,0)</f>
        <v>0</v>
      </c>
      <c r="T36" s="90">
        <f>IF(Zwemmen!F35="Extensieve uithouding",Zwemmen!I35,0)</f>
        <v>0</v>
      </c>
      <c r="U36" s="90">
        <f>IF(Zwemmen!F35="Intensieve uithouding",Zwemmen!I35,0)</f>
        <v>0</v>
      </c>
      <c r="V36" s="90">
        <f>IF(Zwemmen!F35="Snelheid",Zwemmen!I35,0)</f>
        <v>0</v>
      </c>
      <c r="W36" s="98">
        <f>IF(Zwemmen!F35="Wedstrijd",Zwemmen!I35,0)</f>
        <v>0</v>
      </c>
      <c r="X36" s="124"/>
      <c r="Y36" s="122">
        <f>IF(Fietsen!H35="Wegfiets",Fietsen!I35,0)</f>
        <v>0</v>
      </c>
      <c r="Z36" s="122">
        <f>IF(Fietsen!H35="Tijdritfiets",Fietsen!I35,0)</f>
        <v>0</v>
      </c>
      <c r="AA36" s="122">
        <f>IF(Fietsen!H35="Mountainbike",Fietsen!I35,0)</f>
        <v>0</v>
      </c>
      <c r="AB36" s="124"/>
      <c r="AC36" s="122">
        <f>IF(Fietsen!G35="Weg",Fietsen!I35,0)</f>
        <v>0</v>
      </c>
      <c r="AD36" s="122">
        <f>IF(Fietsen!G35="Rollen",Fietsen!I35,0)</f>
        <v>0</v>
      </c>
      <c r="AE36" s="122">
        <f>IF(Fietsen!G35="Veld",Fietsen!I35,0)</f>
        <v>0</v>
      </c>
      <c r="AF36" s="125"/>
      <c r="AG36" s="122">
        <f>IF(Fietsen!E35="Herstel",Fietsen!I35,0)</f>
        <v>0</v>
      </c>
      <c r="AH36" s="122">
        <f>IF(Fietsen!E35="LSD",Fietsen!I35,0)</f>
        <v>0</v>
      </c>
      <c r="AI36" s="122">
        <f>IF(Fietsen!E35="Extensieve uithouding",Fietsen!I35,0)</f>
        <v>0</v>
      </c>
      <c r="AJ36" s="122">
        <f>IF(Fietsen!E35="Intensieve uithouding",Fietsen!I35,0)</f>
        <v>0</v>
      </c>
      <c r="AK36" s="122">
        <f>IF(Fietsen!E35="Interval/Blokken",Fietsen!I35,0)</f>
        <v>0</v>
      </c>
      <c r="AL36" s="122">
        <f>IF(Fietsen!E35="VO2max",Fietsen!I35,0)</f>
        <v>0</v>
      </c>
      <c r="AM36" s="122">
        <f>IF(Fietsen!E35="Snelheid",Fietsen!I35,0)</f>
        <v>0</v>
      </c>
      <c r="AN36" s="122">
        <f>IF(Fietsen!E35="Souplesse",Fietsen!I35,0)</f>
        <v>0</v>
      </c>
      <c r="AO36" s="122">
        <f>IF(Fietsen!E35="Krachtuithouding",Fietsen!I35,0)</f>
        <v>0</v>
      </c>
      <c r="AP36" s="122">
        <f>IF(Fietsen!E35="Explosieve kracht",Fietsen!I35,0)</f>
        <v>0</v>
      </c>
      <c r="AQ36" s="122">
        <f>IF(Fietsen!E35="Wedstrijd",Fietsen!I35,0)</f>
        <v>0</v>
      </c>
      <c r="AR36" s="125"/>
      <c r="AS36" s="141">
        <f>IF(Lopen!G35="Weg",Lopen!H35,0)</f>
        <v>0</v>
      </c>
      <c r="AT36" s="122">
        <f>IF(Lopen!G35="Veld",Lopen!H35,0)</f>
        <v>0</v>
      </c>
      <c r="AU36" s="122">
        <f>IF(Lopen!G35="Piste",Lopen!H35,0)</f>
        <v>0</v>
      </c>
      <c r="AV36" s="139"/>
      <c r="AW36" s="122">
        <f>IF(Lopen!E35="Herstel",Lopen!H35,0)</f>
        <v>0</v>
      </c>
      <c r="AX36" s="122">
        <f>IF(Lopen!E35="Extensieve duur",Lopen!H35,0)</f>
        <v>0</v>
      </c>
      <c r="AY36" s="122">
        <f>IF(Lopen!E35="Tempoloop",Lopen!H35,0)</f>
        <v>0</v>
      </c>
      <c r="AZ36" s="122">
        <f>IF(Lopen!E35="Wisselloop",Lopen!H35,0)</f>
        <v>0</v>
      </c>
      <c r="BA36" s="122">
        <f>IF(Lopen!E35="Blokloop",Lopen!H35,0)</f>
        <v>0</v>
      </c>
      <c r="BB36" s="122">
        <f>IF(Lopen!E35="Versnellingen",Lopen!H35,0)</f>
        <v>0</v>
      </c>
      <c r="BC36" s="122">
        <f>IF(Lopen!E35="Fartlek",Lopen!H35,0)</f>
        <v>0</v>
      </c>
      <c r="BD36" s="122">
        <f>IF(Lopen!E35="Krachttraining",Lopen!H35,0)</f>
        <v>0</v>
      </c>
      <c r="BE36" s="142">
        <f>IF(Lopen!E35="Wedstrijd",Lopen!H35,0)</f>
        <v>0</v>
      </c>
    </row>
    <row r="37" spans="1:57">
      <c r="A37" s="199"/>
      <c r="B37" s="19" t="s">
        <v>13</v>
      </c>
      <c r="C37" s="77">
        <v>40482</v>
      </c>
      <c r="D37" s="153"/>
      <c r="E37" s="86">
        <f>IF(Zwemmen!H36&gt;0,1,0)</f>
        <v>0</v>
      </c>
      <c r="F37" s="86">
        <f>IF(Fietsen!I36&gt;0,1,0)</f>
        <v>0</v>
      </c>
      <c r="G37" s="86">
        <f>IF(Lopen!H36&gt;0,1,0)</f>
        <v>0</v>
      </c>
      <c r="H37" s="107"/>
      <c r="I37" s="97">
        <f>IF(Zwemmen!E36="Zwembad Aalst",1,0)</f>
        <v>0</v>
      </c>
      <c r="J37" s="86">
        <f>IF(Zwemmen!E36="Zwembad Brussel",1,0)</f>
        <v>0</v>
      </c>
      <c r="K37" s="86">
        <f>IF(Zwemmen!E36="Zwembad Wachtebeke",1,0)</f>
        <v>0</v>
      </c>
      <c r="L37" s="86">
        <f>IF(Zwemmen!E36="Zwembad Ander",1,0)</f>
        <v>0</v>
      </c>
      <c r="M37" s="86">
        <f>IF(Zwemmen!E36="Open Water Nieuwdonk",1,0)</f>
        <v>0</v>
      </c>
      <c r="N37" s="86">
        <f>IF(Zwemmen!E36="Open Water Ander",1,0)</f>
        <v>0</v>
      </c>
      <c r="O37" s="104"/>
      <c r="P37" s="86">
        <f t="shared" si="7"/>
        <v>0</v>
      </c>
      <c r="Q37" s="86">
        <f t="shared" si="8"/>
        <v>0</v>
      </c>
      <c r="R37" s="104"/>
      <c r="S37" s="90">
        <f>IF(Zwemmen!F36="Techniek",Zwemmen!I36,0)</f>
        <v>0</v>
      </c>
      <c r="T37" s="90">
        <f>IF(Zwemmen!F36="Extensieve uithouding",Zwemmen!I36,0)</f>
        <v>0</v>
      </c>
      <c r="U37" s="90">
        <f>IF(Zwemmen!F36="Intensieve uithouding",Zwemmen!I36,0)</f>
        <v>0</v>
      </c>
      <c r="V37" s="90">
        <f>IF(Zwemmen!F36="Snelheid",Zwemmen!I36,0)</f>
        <v>0</v>
      </c>
      <c r="W37" s="98">
        <f>IF(Zwemmen!F36="Wedstrijd",Zwemmen!I36,0)</f>
        <v>0</v>
      </c>
      <c r="X37" s="124"/>
      <c r="Y37" s="122">
        <f>IF(Fietsen!H36="Wegfiets",Fietsen!I36,0)</f>
        <v>0</v>
      </c>
      <c r="Z37" s="122">
        <f>IF(Fietsen!H36="Tijdritfiets",Fietsen!I36,0)</f>
        <v>0</v>
      </c>
      <c r="AA37" s="122">
        <f>IF(Fietsen!H36="Mountainbike",Fietsen!I36,0)</f>
        <v>0</v>
      </c>
      <c r="AB37" s="124"/>
      <c r="AC37" s="122">
        <f>IF(Fietsen!G36="Weg",Fietsen!I36,0)</f>
        <v>0</v>
      </c>
      <c r="AD37" s="122">
        <f>IF(Fietsen!G36="Rollen",Fietsen!I36,0)</f>
        <v>0</v>
      </c>
      <c r="AE37" s="122">
        <f>IF(Fietsen!G36="Veld",Fietsen!I36,0)</f>
        <v>0</v>
      </c>
      <c r="AF37" s="125"/>
      <c r="AG37" s="122">
        <f>IF(Fietsen!E36="Herstel",Fietsen!I36,0)</f>
        <v>0</v>
      </c>
      <c r="AH37" s="122">
        <f>IF(Fietsen!E36="LSD",Fietsen!I36,0)</f>
        <v>0</v>
      </c>
      <c r="AI37" s="122">
        <f>IF(Fietsen!E36="Extensieve uithouding",Fietsen!I36,0)</f>
        <v>0</v>
      </c>
      <c r="AJ37" s="122">
        <f>IF(Fietsen!E36="Intensieve uithouding",Fietsen!I36,0)</f>
        <v>0</v>
      </c>
      <c r="AK37" s="122">
        <f>IF(Fietsen!E36="Interval/Blokken",Fietsen!I36,0)</f>
        <v>0</v>
      </c>
      <c r="AL37" s="122">
        <f>IF(Fietsen!E36="VO2max",Fietsen!I36,0)</f>
        <v>0</v>
      </c>
      <c r="AM37" s="122">
        <f>IF(Fietsen!E36="Snelheid",Fietsen!I36,0)</f>
        <v>0</v>
      </c>
      <c r="AN37" s="122">
        <f>IF(Fietsen!E36="Souplesse",Fietsen!I36,0)</f>
        <v>0</v>
      </c>
      <c r="AO37" s="122">
        <f>IF(Fietsen!E36="Krachtuithouding",Fietsen!I36,0)</f>
        <v>0</v>
      </c>
      <c r="AP37" s="122">
        <f>IF(Fietsen!E36="Explosieve kracht",Fietsen!I36,0)</f>
        <v>0</v>
      </c>
      <c r="AQ37" s="122">
        <f>IF(Fietsen!E36="Wedstrijd",Fietsen!I36,0)</f>
        <v>0</v>
      </c>
      <c r="AR37" s="125"/>
      <c r="AS37" s="141">
        <f>IF(Lopen!G36="Weg",Lopen!H36,0)</f>
        <v>0</v>
      </c>
      <c r="AT37" s="122">
        <f>IF(Lopen!G36="Veld",Lopen!H36,0)</f>
        <v>0</v>
      </c>
      <c r="AU37" s="122">
        <f>IF(Lopen!G36="Piste",Lopen!H36,0)</f>
        <v>0</v>
      </c>
      <c r="AV37" s="139"/>
      <c r="AW37" s="122">
        <f>IF(Lopen!E36="Herstel",Lopen!H36,0)</f>
        <v>0</v>
      </c>
      <c r="AX37" s="122">
        <f>IF(Lopen!E36="Extensieve duur",Lopen!H36,0)</f>
        <v>0</v>
      </c>
      <c r="AY37" s="122">
        <f>IF(Lopen!E36="Tempoloop",Lopen!H36,0)</f>
        <v>0</v>
      </c>
      <c r="AZ37" s="122">
        <f>IF(Lopen!E36="Wisselloop",Lopen!H36,0)</f>
        <v>0</v>
      </c>
      <c r="BA37" s="122">
        <f>IF(Lopen!E36="Blokloop",Lopen!H36,0)</f>
        <v>0</v>
      </c>
      <c r="BB37" s="122">
        <f>IF(Lopen!E36="Versnellingen",Lopen!H36,0)</f>
        <v>0</v>
      </c>
      <c r="BC37" s="122">
        <f>IF(Lopen!E36="Fartlek",Lopen!H36,0)</f>
        <v>0</v>
      </c>
      <c r="BD37" s="122">
        <f>IF(Lopen!E36="Krachttraining",Lopen!H36,0)</f>
        <v>0</v>
      </c>
      <c r="BE37" s="142">
        <f>IF(Lopen!E36="Wedstrijd",Lopen!H36,0)</f>
        <v>0</v>
      </c>
    </row>
    <row r="38" spans="1:57">
      <c r="A38" s="199" t="s">
        <v>25</v>
      </c>
      <c r="B38" s="83" t="s">
        <v>14</v>
      </c>
      <c r="C38" s="75">
        <v>40483</v>
      </c>
      <c r="D38" s="153"/>
      <c r="E38" s="85">
        <f>IF(Zwemmen!H37&gt;0,1,0)</f>
        <v>0</v>
      </c>
      <c r="F38" s="85">
        <f>IF(Fietsen!I37&gt;0,1,0)</f>
        <v>0</v>
      </c>
      <c r="G38" s="85">
        <f>IF(Lopen!H37&gt;0,1,0)</f>
        <v>0</v>
      </c>
      <c r="H38" s="107"/>
      <c r="I38" s="95">
        <f>IF(Zwemmen!E37="Zwembad Aalst",1,0)</f>
        <v>0</v>
      </c>
      <c r="J38" s="85">
        <f>IF(Zwemmen!E37="Zwembad Brussel",1,0)</f>
        <v>0</v>
      </c>
      <c r="K38" s="85">
        <f>IF(Zwemmen!E37="Zwembad Wachtebeke",1,0)</f>
        <v>0</v>
      </c>
      <c r="L38" s="85">
        <f>IF(Zwemmen!E37="Zwembad Ander",1,0)</f>
        <v>0</v>
      </c>
      <c r="M38" s="85">
        <f>IF(Zwemmen!E37="Open Water Nieuwdonk",1,0)</f>
        <v>0</v>
      </c>
      <c r="N38" s="85">
        <f>IF(Zwemmen!E37="Open Water Ander",1,0)</f>
        <v>0</v>
      </c>
      <c r="O38" s="104"/>
      <c r="P38" s="85">
        <f t="shared" si="7"/>
        <v>0</v>
      </c>
      <c r="Q38" s="85">
        <f t="shared" si="8"/>
        <v>0</v>
      </c>
      <c r="R38" s="104"/>
      <c r="S38" s="89">
        <f>IF(Zwemmen!F37="Techniek",Zwemmen!I37,0)</f>
        <v>0</v>
      </c>
      <c r="T38" s="89">
        <f>IF(Zwemmen!F37="Extensieve uithouding",Zwemmen!I37,0)</f>
        <v>0</v>
      </c>
      <c r="U38" s="89">
        <f>IF(Zwemmen!F37="Intensieve uithouding",Zwemmen!I37,0)</f>
        <v>0</v>
      </c>
      <c r="V38" s="89">
        <f>IF(Zwemmen!F37="Snelheid",Zwemmen!I37,0)</f>
        <v>0</v>
      </c>
      <c r="W38" s="96">
        <f>IF(Zwemmen!F37="Wedstrijd",Zwemmen!I37,0)</f>
        <v>0</v>
      </c>
      <c r="X38" s="124"/>
      <c r="Y38" s="8">
        <f>IF(Fietsen!H37="Wegfiets",Fietsen!I37,0)</f>
        <v>0</v>
      </c>
      <c r="Z38" s="8">
        <f>IF(Fietsen!H37="Tijdritfiets",Fietsen!I37,0)</f>
        <v>0</v>
      </c>
      <c r="AA38" s="8">
        <f>IF(Fietsen!H37="Mountainbike",Fietsen!I37,0)</f>
        <v>0</v>
      </c>
      <c r="AB38" s="124"/>
      <c r="AC38" s="8">
        <f>IF(Fietsen!G37="Weg",Fietsen!I37,0)</f>
        <v>0</v>
      </c>
      <c r="AD38" s="8">
        <f>IF(Fietsen!G37="Rollen",Fietsen!I37,0)</f>
        <v>0</v>
      </c>
      <c r="AE38" s="8">
        <f>IF(Fietsen!G37="Veld",Fietsen!I37,0)</f>
        <v>0</v>
      </c>
      <c r="AF38" s="125"/>
      <c r="AG38" s="8">
        <f>IF(Fietsen!E37="Herstel",Fietsen!I37,0)</f>
        <v>0</v>
      </c>
      <c r="AH38" s="8">
        <f>IF(Fietsen!E37="LSD",Fietsen!I37,0)</f>
        <v>0</v>
      </c>
      <c r="AI38" s="8">
        <f>IF(Fietsen!E37="Extensieve uithouding",Fietsen!I37,0)</f>
        <v>0</v>
      </c>
      <c r="AJ38" s="8">
        <f>IF(Fietsen!E37="Intensieve uithouding",Fietsen!I37,0)</f>
        <v>0</v>
      </c>
      <c r="AK38" s="8">
        <f>IF(Fietsen!E37="Interval/Blokken",Fietsen!I37,0)</f>
        <v>0</v>
      </c>
      <c r="AL38" s="8">
        <f>IF(Fietsen!E37="VO2max",Fietsen!I37,0)</f>
        <v>0</v>
      </c>
      <c r="AM38" s="8">
        <f>IF(Fietsen!E37="Snelheid",Fietsen!I37,0)</f>
        <v>0</v>
      </c>
      <c r="AN38" s="8">
        <f>IF(Fietsen!E37="Souplesse",Fietsen!I37,0)</f>
        <v>0</v>
      </c>
      <c r="AO38" s="8">
        <f>IF(Fietsen!E37="Krachtuithouding",Fietsen!I37,0)</f>
        <v>0</v>
      </c>
      <c r="AP38" s="8">
        <f>IF(Fietsen!E37="Explosieve kracht",Fietsen!I37,0)</f>
        <v>0</v>
      </c>
      <c r="AQ38" s="8">
        <f>IF(Fietsen!E37="Wedstrijd",Fietsen!I37,0)</f>
        <v>0</v>
      </c>
      <c r="AR38" s="125"/>
      <c r="AS38" s="143">
        <f>IF(Lopen!G37="Weg",Lopen!H37,0)</f>
        <v>0</v>
      </c>
      <c r="AT38" s="8">
        <f>IF(Lopen!G37="Veld",Lopen!H37,0)</f>
        <v>0</v>
      </c>
      <c r="AU38" s="8">
        <f>IF(Lopen!G37="Piste",Lopen!H37,0)</f>
        <v>0</v>
      </c>
      <c r="AV38" s="139"/>
      <c r="AW38" s="8">
        <f>IF(Lopen!E37="Herstel",Lopen!H37,0)</f>
        <v>0</v>
      </c>
      <c r="AX38" s="8">
        <f>IF(Lopen!E37="Extensieve duur",Lopen!H37,0)</f>
        <v>0</v>
      </c>
      <c r="AY38" s="8">
        <f>IF(Lopen!E37="Tempoloop",Lopen!H37,0)</f>
        <v>0</v>
      </c>
      <c r="AZ38" s="8">
        <f>IF(Lopen!E37="Wisselloop",Lopen!H37,0)</f>
        <v>0</v>
      </c>
      <c r="BA38" s="8">
        <f>IF(Lopen!E37="Blokloop",Lopen!H37,0)</f>
        <v>0</v>
      </c>
      <c r="BB38" s="8">
        <f>IF(Lopen!E37="Versnellingen",Lopen!H37,0)</f>
        <v>0</v>
      </c>
      <c r="BC38" s="8">
        <f>IF(Lopen!E37="Fartlek",Lopen!H37,0)</f>
        <v>0</v>
      </c>
      <c r="BD38" s="8">
        <f>IF(Lopen!E37="Krachttraining",Lopen!H37,0)</f>
        <v>0</v>
      </c>
      <c r="BE38" s="144">
        <f>IF(Lopen!E37="Wedstrijd",Lopen!H37,0)</f>
        <v>0</v>
      </c>
    </row>
    <row r="39" spans="1:57">
      <c r="A39" s="199"/>
      <c r="B39" s="83" t="s">
        <v>15</v>
      </c>
      <c r="C39" s="75">
        <v>40484</v>
      </c>
      <c r="D39" s="153"/>
      <c r="E39" s="85">
        <f>IF(Zwemmen!H38&gt;0,1,0)</f>
        <v>0</v>
      </c>
      <c r="F39" s="85">
        <f>IF(Fietsen!I38&gt;0,1,0)</f>
        <v>0</v>
      </c>
      <c r="G39" s="85">
        <f>IF(Lopen!H38&gt;0,1,0)</f>
        <v>0</v>
      </c>
      <c r="H39" s="107"/>
      <c r="I39" s="95">
        <f>IF(Zwemmen!E38="Zwembad Aalst",1,0)</f>
        <v>0</v>
      </c>
      <c r="J39" s="85">
        <f>IF(Zwemmen!E38="Zwembad Brussel",1,0)</f>
        <v>0</v>
      </c>
      <c r="K39" s="85">
        <f>IF(Zwemmen!E38="Zwembad Wachtebeke",1,0)</f>
        <v>0</v>
      </c>
      <c r="L39" s="85">
        <f>IF(Zwemmen!E38="Zwembad Ander",1,0)</f>
        <v>0</v>
      </c>
      <c r="M39" s="85">
        <f>IF(Zwemmen!E38="Open Water Nieuwdonk",1,0)</f>
        <v>0</v>
      </c>
      <c r="N39" s="85">
        <f>IF(Zwemmen!E38="Open Water Ander",1,0)</f>
        <v>0</v>
      </c>
      <c r="O39" s="104"/>
      <c r="P39" s="85">
        <f t="shared" si="7"/>
        <v>0</v>
      </c>
      <c r="Q39" s="85">
        <f t="shared" si="8"/>
        <v>0</v>
      </c>
      <c r="R39" s="104"/>
      <c r="S39" s="89">
        <f>IF(Zwemmen!F38="Techniek",Zwemmen!I38,0)</f>
        <v>0</v>
      </c>
      <c r="T39" s="89">
        <f>IF(Zwemmen!F38="Extensieve uithouding",Zwemmen!I38,0)</f>
        <v>0</v>
      </c>
      <c r="U39" s="89">
        <f>IF(Zwemmen!F38="Intensieve uithouding",Zwemmen!I38,0)</f>
        <v>0</v>
      </c>
      <c r="V39" s="89">
        <f>IF(Zwemmen!F38="Snelheid",Zwemmen!I38,0)</f>
        <v>0</v>
      </c>
      <c r="W39" s="96">
        <f>IF(Zwemmen!F38="Wedstrijd",Zwemmen!I38,0)</f>
        <v>0</v>
      </c>
      <c r="X39" s="124"/>
      <c r="Y39" s="8">
        <f>IF(Fietsen!H38="Wegfiets",Fietsen!I38,0)</f>
        <v>0</v>
      </c>
      <c r="Z39" s="8">
        <f>IF(Fietsen!H38="Tijdritfiets",Fietsen!I38,0)</f>
        <v>0</v>
      </c>
      <c r="AA39" s="8">
        <f>IF(Fietsen!H38="Mountainbike",Fietsen!I38,0)</f>
        <v>0</v>
      </c>
      <c r="AB39" s="124"/>
      <c r="AC39" s="8">
        <f>IF(Fietsen!G38="Weg",Fietsen!I38,0)</f>
        <v>0</v>
      </c>
      <c r="AD39" s="8">
        <f>IF(Fietsen!G38="Rollen",Fietsen!I38,0)</f>
        <v>0</v>
      </c>
      <c r="AE39" s="8">
        <f>IF(Fietsen!G38="Veld",Fietsen!I38,0)</f>
        <v>0</v>
      </c>
      <c r="AF39" s="125"/>
      <c r="AG39" s="8">
        <f>IF(Fietsen!E38="Herstel",Fietsen!I38,0)</f>
        <v>0</v>
      </c>
      <c r="AH39" s="8">
        <f>IF(Fietsen!E38="LSD",Fietsen!I38,0)</f>
        <v>0</v>
      </c>
      <c r="AI39" s="8">
        <f>IF(Fietsen!E38="Extensieve uithouding",Fietsen!I38,0)</f>
        <v>0</v>
      </c>
      <c r="AJ39" s="8">
        <f>IF(Fietsen!E38="Intensieve uithouding",Fietsen!I38,0)</f>
        <v>0</v>
      </c>
      <c r="AK39" s="8">
        <f>IF(Fietsen!E38="Interval/Blokken",Fietsen!I38,0)</f>
        <v>0</v>
      </c>
      <c r="AL39" s="8">
        <f>IF(Fietsen!E38="VO2max",Fietsen!I38,0)</f>
        <v>0</v>
      </c>
      <c r="AM39" s="8">
        <f>IF(Fietsen!E38="Snelheid",Fietsen!I38,0)</f>
        <v>0</v>
      </c>
      <c r="AN39" s="8">
        <f>IF(Fietsen!E38="Souplesse",Fietsen!I38,0)</f>
        <v>0</v>
      </c>
      <c r="AO39" s="8">
        <f>IF(Fietsen!E38="Krachtuithouding",Fietsen!I38,0)</f>
        <v>0</v>
      </c>
      <c r="AP39" s="8">
        <f>IF(Fietsen!E38="Explosieve kracht",Fietsen!I38,0)</f>
        <v>0</v>
      </c>
      <c r="AQ39" s="8">
        <f>IF(Fietsen!E38="Wedstrijd",Fietsen!I38,0)</f>
        <v>0</v>
      </c>
      <c r="AR39" s="125"/>
      <c r="AS39" s="143">
        <f>IF(Lopen!G38="Weg",Lopen!H38,0)</f>
        <v>0</v>
      </c>
      <c r="AT39" s="8">
        <f>IF(Lopen!G38="Veld",Lopen!H38,0)</f>
        <v>0</v>
      </c>
      <c r="AU39" s="8">
        <f>IF(Lopen!G38="Piste",Lopen!H38,0)</f>
        <v>0</v>
      </c>
      <c r="AV39" s="139"/>
      <c r="AW39" s="8">
        <f>IF(Lopen!E38="Herstel",Lopen!H38,0)</f>
        <v>0</v>
      </c>
      <c r="AX39" s="8">
        <f>IF(Lopen!E38="Extensieve duur",Lopen!H38,0)</f>
        <v>0</v>
      </c>
      <c r="AY39" s="8">
        <f>IF(Lopen!E38="Tempoloop",Lopen!H38,0)</f>
        <v>0</v>
      </c>
      <c r="AZ39" s="8">
        <f>IF(Lopen!E38="Wisselloop",Lopen!H38,0)</f>
        <v>0</v>
      </c>
      <c r="BA39" s="8">
        <f>IF(Lopen!E38="Blokloop",Lopen!H38,0)</f>
        <v>0</v>
      </c>
      <c r="BB39" s="8">
        <f>IF(Lopen!E38="Versnellingen",Lopen!H38,0)</f>
        <v>0</v>
      </c>
      <c r="BC39" s="8">
        <f>IF(Lopen!E38="Fartlek",Lopen!H38,0)</f>
        <v>0</v>
      </c>
      <c r="BD39" s="8">
        <f>IF(Lopen!E38="Krachttraining",Lopen!H38,0)</f>
        <v>0</v>
      </c>
      <c r="BE39" s="144">
        <f>IF(Lopen!E38="Wedstrijd",Lopen!H38,0)</f>
        <v>0</v>
      </c>
    </row>
    <row r="40" spans="1:57">
      <c r="A40" s="199"/>
      <c r="B40" s="83" t="s">
        <v>16</v>
      </c>
      <c r="C40" s="75">
        <v>40485</v>
      </c>
      <c r="D40" s="153"/>
      <c r="E40" s="85">
        <f>IF(Zwemmen!H39&gt;0,1,0)</f>
        <v>0</v>
      </c>
      <c r="F40" s="85">
        <f>IF(Fietsen!I39&gt;0,1,0)</f>
        <v>0</v>
      </c>
      <c r="G40" s="85">
        <f>IF(Lopen!H39&gt;0,1,0)</f>
        <v>0</v>
      </c>
      <c r="H40" s="107"/>
      <c r="I40" s="95">
        <f>IF(Zwemmen!E39="Zwembad Aalst",1,0)</f>
        <v>0</v>
      </c>
      <c r="J40" s="85">
        <f>IF(Zwemmen!E39="Zwembad Brussel",1,0)</f>
        <v>0</v>
      </c>
      <c r="K40" s="85">
        <f>IF(Zwemmen!E39="Zwembad Wachtebeke",1,0)</f>
        <v>0</v>
      </c>
      <c r="L40" s="85">
        <f>IF(Zwemmen!E39="Zwembad Ander",1,0)</f>
        <v>0</v>
      </c>
      <c r="M40" s="85">
        <f>IF(Zwemmen!E39="Open Water Nieuwdonk",1,0)</f>
        <v>0</v>
      </c>
      <c r="N40" s="85">
        <f>IF(Zwemmen!E39="Open Water Ander",1,0)</f>
        <v>0</v>
      </c>
      <c r="O40" s="104"/>
      <c r="P40" s="85">
        <f t="shared" si="7"/>
        <v>0</v>
      </c>
      <c r="Q40" s="85">
        <f t="shared" si="8"/>
        <v>0</v>
      </c>
      <c r="R40" s="104"/>
      <c r="S40" s="89">
        <f>IF(Zwemmen!F39="Techniek",Zwemmen!I39,0)</f>
        <v>0</v>
      </c>
      <c r="T40" s="89">
        <f>IF(Zwemmen!F39="Extensieve uithouding",Zwemmen!I39,0)</f>
        <v>0</v>
      </c>
      <c r="U40" s="89">
        <f>IF(Zwemmen!F39="Intensieve uithouding",Zwemmen!I39,0)</f>
        <v>0</v>
      </c>
      <c r="V40" s="89">
        <f>IF(Zwemmen!F39="Snelheid",Zwemmen!I39,0)</f>
        <v>0</v>
      </c>
      <c r="W40" s="96">
        <f>IF(Zwemmen!F39="Wedstrijd",Zwemmen!I39,0)</f>
        <v>0</v>
      </c>
      <c r="X40" s="124"/>
      <c r="Y40" s="8">
        <f>IF(Fietsen!H39="Wegfiets",Fietsen!I39,0)</f>
        <v>0</v>
      </c>
      <c r="Z40" s="8">
        <f>IF(Fietsen!H39="Tijdritfiets",Fietsen!I39,0)</f>
        <v>0</v>
      </c>
      <c r="AA40" s="8">
        <f>IF(Fietsen!H39="Mountainbike",Fietsen!I39,0)</f>
        <v>0</v>
      </c>
      <c r="AB40" s="124"/>
      <c r="AC40" s="8">
        <f>IF(Fietsen!G39="Weg",Fietsen!I39,0)</f>
        <v>0</v>
      </c>
      <c r="AD40" s="8">
        <f>IF(Fietsen!G39="Rollen",Fietsen!I39,0)</f>
        <v>0</v>
      </c>
      <c r="AE40" s="8">
        <f>IF(Fietsen!G39="Veld",Fietsen!I39,0)</f>
        <v>0</v>
      </c>
      <c r="AF40" s="125"/>
      <c r="AG40" s="8">
        <f>IF(Fietsen!E39="Herstel",Fietsen!I39,0)</f>
        <v>0</v>
      </c>
      <c r="AH40" s="8">
        <f>IF(Fietsen!E39="LSD",Fietsen!I39,0)</f>
        <v>0</v>
      </c>
      <c r="AI40" s="8">
        <f>IF(Fietsen!E39="Extensieve uithouding",Fietsen!I39,0)</f>
        <v>0</v>
      </c>
      <c r="AJ40" s="8">
        <f>IF(Fietsen!E39="Intensieve uithouding",Fietsen!I39,0)</f>
        <v>0</v>
      </c>
      <c r="AK40" s="8">
        <f>IF(Fietsen!E39="Interval/Blokken",Fietsen!I39,0)</f>
        <v>0</v>
      </c>
      <c r="AL40" s="8">
        <f>IF(Fietsen!E39="VO2max",Fietsen!I39,0)</f>
        <v>0</v>
      </c>
      <c r="AM40" s="8">
        <f>IF(Fietsen!E39="Snelheid",Fietsen!I39,0)</f>
        <v>0</v>
      </c>
      <c r="AN40" s="8">
        <f>IF(Fietsen!E39="Souplesse",Fietsen!I39,0)</f>
        <v>0</v>
      </c>
      <c r="AO40" s="8">
        <f>IF(Fietsen!E39="Krachtuithouding",Fietsen!I39,0)</f>
        <v>0</v>
      </c>
      <c r="AP40" s="8">
        <f>IF(Fietsen!E39="Explosieve kracht",Fietsen!I39,0)</f>
        <v>0</v>
      </c>
      <c r="AQ40" s="8">
        <f>IF(Fietsen!E39="Wedstrijd",Fietsen!I39,0)</f>
        <v>0</v>
      </c>
      <c r="AR40" s="125"/>
      <c r="AS40" s="143">
        <f>IF(Lopen!G39="Weg",Lopen!H39,0)</f>
        <v>0</v>
      </c>
      <c r="AT40" s="8">
        <f>IF(Lopen!G39="Veld",Lopen!H39,0)</f>
        <v>0</v>
      </c>
      <c r="AU40" s="8">
        <f>IF(Lopen!G39="Piste",Lopen!H39,0)</f>
        <v>0</v>
      </c>
      <c r="AV40" s="139"/>
      <c r="AW40" s="8">
        <f>IF(Lopen!E39="Herstel",Lopen!H39,0)</f>
        <v>0</v>
      </c>
      <c r="AX40" s="8">
        <f>IF(Lopen!E39="Extensieve duur",Lopen!H39,0)</f>
        <v>0</v>
      </c>
      <c r="AY40" s="8">
        <f>IF(Lopen!E39="Tempoloop",Lopen!H39,0)</f>
        <v>0</v>
      </c>
      <c r="AZ40" s="8">
        <f>IF(Lopen!E39="Wisselloop",Lopen!H39,0)</f>
        <v>0</v>
      </c>
      <c r="BA40" s="8">
        <f>IF(Lopen!E39="Blokloop",Lopen!H39,0)</f>
        <v>0</v>
      </c>
      <c r="BB40" s="8">
        <f>IF(Lopen!E39="Versnellingen",Lopen!H39,0)</f>
        <v>0</v>
      </c>
      <c r="BC40" s="8">
        <f>IF(Lopen!E39="Fartlek",Lopen!H39,0)</f>
        <v>0</v>
      </c>
      <c r="BD40" s="8">
        <f>IF(Lopen!E39="Krachttraining",Lopen!H39,0)</f>
        <v>0</v>
      </c>
      <c r="BE40" s="144">
        <f>IF(Lopen!E39="Wedstrijd",Lopen!H39,0)</f>
        <v>0</v>
      </c>
    </row>
    <row r="41" spans="1:57">
      <c r="A41" s="199"/>
      <c r="B41" s="83" t="s">
        <v>17</v>
      </c>
      <c r="C41" s="75">
        <v>40486</v>
      </c>
      <c r="D41" s="153"/>
      <c r="E41" s="85">
        <f>IF(Zwemmen!H40&gt;0,1,0)</f>
        <v>0</v>
      </c>
      <c r="F41" s="85">
        <f>IF(Fietsen!I40&gt;0,1,0)</f>
        <v>0</v>
      </c>
      <c r="G41" s="85">
        <f>IF(Lopen!H40&gt;0,1,0)</f>
        <v>0</v>
      </c>
      <c r="H41" s="107"/>
      <c r="I41" s="95">
        <f>IF(Zwemmen!E40="Zwembad Aalst",1,0)</f>
        <v>0</v>
      </c>
      <c r="J41" s="85">
        <f>IF(Zwemmen!E40="Zwembad Brussel",1,0)</f>
        <v>0</v>
      </c>
      <c r="K41" s="85">
        <f>IF(Zwemmen!E40="Zwembad Wachtebeke",1,0)</f>
        <v>0</v>
      </c>
      <c r="L41" s="85">
        <f>IF(Zwemmen!E40="Zwembad Ander",1,0)</f>
        <v>0</v>
      </c>
      <c r="M41" s="85">
        <f>IF(Zwemmen!E40="Open Water Nieuwdonk",1,0)</f>
        <v>0</v>
      </c>
      <c r="N41" s="85">
        <f>IF(Zwemmen!E40="Open Water Ander",1,0)</f>
        <v>0</v>
      </c>
      <c r="O41" s="104"/>
      <c r="P41" s="85">
        <f t="shared" si="7"/>
        <v>0</v>
      </c>
      <c r="Q41" s="85">
        <f t="shared" si="8"/>
        <v>0</v>
      </c>
      <c r="R41" s="104"/>
      <c r="S41" s="89">
        <f>IF(Zwemmen!F40="Techniek",Zwemmen!I40,0)</f>
        <v>0</v>
      </c>
      <c r="T41" s="89">
        <f>IF(Zwemmen!F40="Extensieve uithouding",Zwemmen!I40,0)</f>
        <v>0</v>
      </c>
      <c r="U41" s="89">
        <f>IF(Zwemmen!F40="Intensieve uithouding",Zwemmen!I40,0)</f>
        <v>0</v>
      </c>
      <c r="V41" s="89">
        <f>IF(Zwemmen!F40="Snelheid",Zwemmen!I40,0)</f>
        <v>0</v>
      </c>
      <c r="W41" s="96">
        <f>IF(Zwemmen!F40="Wedstrijd",Zwemmen!I40,0)</f>
        <v>0</v>
      </c>
      <c r="X41" s="124"/>
      <c r="Y41" s="8">
        <f>IF(Fietsen!H40="Wegfiets",Fietsen!I40,0)</f>
        <v>0</v>
      </c>
      <c r="Z41" s="8">
        <f>IF(Fietsen!H40="Tijdritfiets",Fietsen!I40,0)</f>
        <v>0</v>
      </c>
      <c r="AA41" s="8">
        <f>IF(Fietsen!H40="Mountainbike",Fietsen!I40,0)</f>
        <v>0</v>
      </c>
      <c r="AB41" s="124"/>
      <c r="AC41" s="8">
        <f>IF(Fietsen!G40="Weg",Fietsen!I40,0)</f>
        <v>0</v>
      </c>
      <c r="AD41" s="8">
        <f>IF(Fietsen!G40="Rollen",Fietsen!I40,0)</f>
        <v>0</v>
      </c>
      <c r="AE41" s="8">
        <f>IF(Fietsen!G40="Veld",Fietsen!I40,0)</f>
        <v>0</v>
      </c>
      <c r="AF41" s="125"/>
      <c r="AG41" s="8">
        <f>IF(Fietsen!E40="Herstel",Fietsen!I40,0)</f>
        <v>0</v>
      </c>
      <c r="AH41" s="8">
        <f>IF(Fietsen!E40="LSD",Fietsen!I40,0)</f>
        <v>0</v>
      </c>
      <c r="AI41" s="8">
        <f>IF(Fietsen!E40="Extensieve uithouding",Fietsen!I40,0)</f>
        <v>0</v>
      </c>
      <c r="AJ41" s="8">
        <f>IF(Fietsen!E40="Intensieve uithouding",Fietsen!I40,0)</f>
        <v>0</v>
      </c>
      <c r="AK41" s="8">
        <f>IF(Fietsen!E40="Interval/Blokken",Fietsen!I40,0)</f>
        <v>0</v>
      </c>
      <c r="AL41" s="8">
        <f>IF(Fietsen!E40="VO2max",Fietsen!I40,0)</f>
        <v>0</v>
      </c>
      <c r="AM41" s="8">
        <f>IF(Fietsen!E40="Snelheid",Fietsen!I40,0)</f>
        <v>0</v>
      </c>
      <c r="AN41" s="8">
        <f>IF(Fietsen!E40="Souplesse",Fietsen!I40,0)</f>
        <v>0</v>
      </c>
      <c r="AO41" s="8">
        <f>IF(Fietsen!E40="Krachtuithouding",Fietsen!I40,0)</f>
        <v>0</v>
      </c>
      <c r="AP41" s="8">
        <f>IF(Fietsen!E40="Explosieve kracht",Fietsen!I40,0)</f>
        <v>0</v>
      </c>
      <c r="AQ41" s="8">
        <f>IF(Fietsen!E40="Wedstrijd",Fietsen!I40,0)</f>
        <v>0</v>
      </c>
      <c r="AR41" s="125"/>
      <c r="AS41" s="143">
        <f>IF(Lopen!G40="Weg",Lopen!H40,0)</f>
        <v>0</v>
      </c>
      <c r="AT41" s="8">
        <f>IF(Lopen!G40="Veld",Lopen!H40,0)</f>
        <v>0</v>
      </c>
      <c r="AU41" s="8">
        <f>IF(Lopen!G40="Piste",Lopen!H40,0)</f>
        <v>0</v>
      </c>
      <c r="AV41" s="139"/>
      <c r="AW41" s="8">
        <f>IF(Lopen!E40="Herstel",Lopen!H40,0)</f>
        <v>0</v>
      </c>
      <c r="AX41" s="8">
        <f>IF(Lopen!E40="Extensieve duur",Lopen!H40,0)</f>
        <v>0</v>
      </c>
      <c r="AY41" s="8">
        <f>IF(Lopen!E40="Tempoloop",Lopen!H40,0)</f>
        <v>0</v>
      </c>
      <c r="AZ41" s="8">
        <f>IF(Lopen!E40="Wisselloop",Lopen!H40,0)</f>
        <v>0</v>
      </c>
      <c r="BA41" s="8">
        <f>IF(Lopen!E40="Blokloop",Lopen!H40,0)</f>
        <v>0</v>
      </c>
      <c r="BB41" s="8">
        <f>IF(Lopen!E40="Versnellingen",Lopen!H40,0)</f>
        <v>0</v>
      </c>
      <c r="BC41" s="8">
        <f>IF(Lopen!E40="Fartlek",Lopen!H40,0)</f>
        <v>0</v>
      </c>
      <c r="BD41" s="8">
        <f>IF(Lopen!E40="Krachttraining",Lopen!H40,0)</f>
        <v>0</v>
      </c>
      <c r="BE41" s="144">
        <f>IF(Lopen!E40="Wedstrijd",Lopen!H40,0)</f>
        <v>0</v>
      </c>
    </row>
    <row r="42" spans="1:57">
      <c r="A42" s="199"/>
      <c r="B42" s="83" t="s">
        <v>11</v>
      </c>
      <c r="C42" s="75">
        <v>40487</v>
      </c>
      <c r="D42" s="153"/>
      <c r="E42" s="85">
        <f>IF(Zwemmen!H41&gt;0,1,0)</f>
        <v>0</v>
      </c>
      <c r="F42" s="85">
        <f>IF(Fietsen!I41&gt;0,1,0)</f>
        <v>0</v>
      </c>
      <c r="G42" s="85">
        <f>IF(Lopen!H41&gt;0,1,0)</f>
        <v>0</v>
      </c>
      <c r="H42" s="107"/>
      <c r="I42" s="95">
        <f>IF(Zwemmen!E41="Zwembad Aalst",1,0)</f>
        <v>0</v>
      </c>
      <c r="J42" s="85">
        <f>IF(Zwemmen!E41="Zwembad Brussel",1,0)</f>
        <v>0</v>
      </c>
      <c r="K42" s="85">
        <f>IF(Zwemmen!E41="Zwembad Wachtebeke",1,0)</f>
        <v>0</v>
      </c>
      <c r="L42" s="85">
        <f>IF(Zwemmen!E41="Zwembad Ander",1,0)</f>
        <v>0</v>
      </c>
      <c r="M42" s="85">
        <f>IF(Zwemmen!E41="Open Water Nieuwdonk",1,0)</f>
        <v>0</v>
      </c>
      <c r="N42" s="85">
        <f>IF(Zwemmen!E41="Open Water Ander",1,0)</f>
        <v>0</v>
      </c>
      <c r="O42" s="104"/>
      <c r="P42" s="85">
        <f t="shared" si="7"/>
        <v>0</v>
      </c>
      <c r="Q42" s="85">
        <f t="shared" si="8"/>
        <v>0</v>
      </c>
      <c r="R42" s="104"/>
      <c r="S42" s="89">
        <f>IF(Zwemmen!F41="Techniek",Zwemmen!I41,0)</f>
        <v>0</v>
      </c>
      <c r="T42" s="89">
        <f>IF(Zwemmen!F41="Extensieve uithouding",Zwemmen!I41,0)</f>
        <v>0</v>
      </c>
      <c r="U42" s="89">
        <f>IF(Zwemmen!F41="Intensieve uithouding",Zwemmen!I41,0)</f>
        <v>0</v>
      </c>
      <c r="V42" s="89">
        <f>IF(Zwemmen!F41="Snelheid",Zwemmen!I41,0)</f>
        <v>0</v>
      </c>
      <c r="W42" s="96">
        <f>IF(Zwemmen!F41="Wedstrijd",Zwemmen!I41,0)</f>
        <v>0</v>
      </c>
      <c r="X42" s="124"/>
      <c r="Y42" s="8">
        <f>IF(Fietsen!H41="Wegfiets",Fietsen!I41,0)</f>
        <v>0</v>
      </c>
      <c r="Z42" s="8">
        <f>IF(Fietsen!H41="Tijdritfiets",Fietsen!I41,0)</f>
        <v>0</v>
      </c>
      <c r="AA42" s="8">
        <f>IF(Fietsen!H41="Mountainbike",Fietsen!I41,0)</f>
        <v>0</v>
      </c>
      <c r="AB42" s="124"/>
      <c r="AC42" s="8">
        <f>IF(Fietsen!G41="Weg",Fietsen!I41,0)</f>
        <v>0</v>
      </c>
      <c r="AD42" s="8">
        <f>IF(Fietsen!G41="Rollen",Fietsen!I41,0)</f>
        <v>0</v>
      </c>
      <c r="AE42" s="8">
        <f>IF(Fietsen!G41="Veld",Fietsen!I41,0)</f>
        <v>0</v>
      </c>
      <c r="AF42" s="125"/>
      <c r="AG42" s="8">
        <f>IF(Fietsen!E41="Herstel",Fietsen!I41,0)</f>
        <v>0</v>
      </c>
      <c r="AH42" s="8">
        <f>IF(Fietsen!E41="LSD",Fietsen!I41,0)</f>
        <v>0</v>
      </c>
      <c r="AI42" s="8">
        <f>IF(Fietsen!E41="Extensieve uithouding",Fietsen!I41,0)</f>
        <v>0</v>
      </c>
      <c r="AJ42" s="8">
        <f>IF(Fietsen!E41="Intensieve uithouding",Fietsen!I41,0)</f>
        <v>0</v>
      </c>
      <c r="AK42" s="8">
        <f>IF(Fietsen!E41="Interval/Blokken",Fietsen!I41,0)</f>
        <v>0</v>
      </c>
      <c r="AL42" s="8">
        <f>IF(Fietsen!E41="VO2max",Fietsen!I41,0)</f>
        <v>0</v>
      </c>
      <c r="AM42" s="8">
        <f>IF(Fietsen!E41="Snelheid",Fietsen!I41,0)</f>
        <v>0</v>
      </c>
      <c r="AN42" s="8">
        <f>IF(Fietsen!E41="Souplesse",Fietsen!I41,0)</f>
        <v>0</v>
      </c>
      <c r="AO42" s="8">
        <f>IF(Fietsen!E41="Krachtuithouding",Fietsen!I41,0)</f>
        <v>0</v>
      </c>
      <c r="AP42" s="8">
        <f>IF(Fietsen!E41="Explosieve kracht",Fietsen!I41,0)</f>
        <v>0</v>
      </c>
      <c r="AQ42" s="8">
        <f>IF(Fietsen!E41="Wedstrijd",Fietsen!I41,0)</f>
        <v>0</v>
      </c>
      <c r="AR42" s="125"/>
      <c r="AS42" s="143">
        <f>IF(Lopen!G41="Weg",Lopen!H41,0)</f>
        <v>0</v>
      </c>
      <c r="AT42" s="8">
        <f>IF(Lopen!G41="Veld",Lopen!H41,0)</f>
        <v>0</v>
      </c>
      <c r="AU42" s="8">
        <f>IF(Lopen!G41="Piste",Lopen!H41,0)</f>
        <v>0</v>
      </c>
      <c r="AV42" s="139"/>
      <c r="AW42" s="8">
        <f>IF(Lopen!E41="Herstel",Lopen!H41,0)</f>
        <v>0</v>
      </c>
      <c r="AX42" s="8">
        <f>IF(Lopen!E41="Extensieve duur",Lopen!H41,0)</f>
        <v>0</v>
      </c>
      <c r="AY42" s="8">
        <f>IF(Lopen!E41="Tempoloop",Lopen!H41,0)</f>
        <v>0</v>
      </c>
      <c r="AZ42" s="8">
        <f>IF(Lopen!E41="Wisselloop",Lopen!H41,0)</f>
        <v>0</v>
      </c>
      <c r="BA42" s="8">
        <f>IF(Lopen!E41="Blokloop",Lopen!H41,0)</f>
        <v>0</v>
      </c>
      <c r="BB42" s="8">
        <f>IF(Lopen!E41="Versnellingen",Lopen!H41,0)</f>
        <v>0</v>
      </c>
      <c r="BC42" s="8">
        <f>IF(Lopen!E41="Fartlek",Lopen!H41,0)</f>
        <v>0</v>
      </c>
      <c r="BD42" s="8">
        <f>IF(Lopen!E41="Krachttraining",Lopen!H41,0)</f>
        <v>0</v>
      </c>
      <c r="BE42" s="144">
        <f>IF(Lopen!E41="Wedstrijd",Lopen!H41,0)</f>
        <v>0</v>
      </c>
    </row>
    <row r="43" spans="1:57">
      <c r="A43" s="199"/>
      <c r="B43" s="19" t="s">
        <v>12</v>
      </c>
      <c r="C43" s="77">
        <v>40488</v>
      </c>
      <c r="D43" s="153"/>
      <c r="E43" s="86">
        <f>IF(Zwemmen!H42&gt;0,1,0)</f>
        <v>0</v>
      </c>
      <c r="F43" s="86">
        <f>IF(Fietsen!I42&gt;0,1,0)</f>
        <v>0</v>
      </c>
      <c r="G43" s="86">
        <f>IF(Lopen!H42&gt;0,1,0)</f>
        <v>0</v>
      </c>
      <c r="H43" s="107"/>
      <c r="I43" s="97">
        <f>IF(Zwemmen!E42="Zwembad Aalst",1,0)</f>
        <v>0</v>
      </c>
      <c r="J43" s="86">
        <f>IF(Zwemmen!E42="Zwembad Brussel",1,0)</f>
        <v>0</v>
      </c>
      <c r="K43" s="86">
        <f>IF(Zwemmen!E42="Zwembad Wachtebeke",1,0)</f>
        <v>0</v>
      </c>
      <c r="L43" s="86">
        <f>IF(Zwemmen!E42="Zwembad Ander",1,0)</f>
        <v>0</v>
      </c>
      <c r="M43" s="86">
        <f>IF(Zwemmen!E42="Open Water Nieuwdonk",1,0)</f>
        <v>0</v>
      </c>
      <c r="N43" s="86">
        <f>IF(Zwemmen!E42="Open Water Ander",1,0)</f>
        <v>0</v>
      </c>
      <c r="O43" s="104"/>
      <c r="P43" s="86">
        <f t="shared" si="7"/>
        <v>0</v>
      </c>
      <c r="Q43" s="86">
        <f t="shared" si="8"/>
        <v>0</v>
      </c>
      <c r="R43" s="104"/>
      <c r="S43" s="90">
        <f>IF(Zwemmen!F42="Techniek",Zwemmen!I42,0)</f>
        <v>0</v>
      </c>
      <c r="T43" s="90">
        <f>IF(Zwemmen!F42="Extensieve uithouding",Zwemmen!I42,0)</f>
        <v>0</v>
      </c>
      <c r="U43" s="90">
        <f>IF(Zwemmen!F42="Intensieve uithouding",Zwemmen!I42,0)</f>
        <v>0</v>
      </c>
      <c r="V43" s="90">
        <f>IF(Zwemmen!F42="Snelheid",Zwemmen!I42,0)</f>
        <v>0</v>
      </c>
      <c r="W43" s="98">
        <f>IF(Zwemmen!F42="Wedstrijd",Zwemmen!I42,0)</f>
        <v>0</v>
      </c>
      <c r="X43" s="124"/>
      <c r="Y43" s="122">
        <f>IF(Fietsen!H42="Wegfiets",Fietsen!I42,0)</f>
        <v>0</v>
      </c>
      <c r="Z43" s="122">
        <f>IF(Fietsen!H42="Tijdritfiets",Fietsen!I42,0)</f>
        <v>0</v>
      </c>
      <c r="AA43" s="122">
        <f>IF(Fietsen!H42="Mountainbike",Fietsen!I42,0)</f>
        <v>0</v>
      </c>
      <c r="AB43" s="124"/>
      <c r="AC43" s="122">
        <f>IF(Fietsen!G42="Weg",Fietsen!I42,0)</f>
        <v>0</v>
      </c>
      <c r="AD43" s="122">
        <f>IF(Fietsen!G42="Rollen",Fietsen!I42,0)</f>
        <v>0</v>
      </c>
      <c r="AE43" s="122">
        <f>IF(Fietsen!G42="Veld",Fietsen!I42,0)</f>
        <v>0</v>
      </c>
      <c r="AF43" s="125"/>
      <c r="AG43" s="122">
        <f>IF(Fietsen!E42="Herstel",Fietsen!I42,0)</f>
        <v>0</v>
      </c>
      <c r="AH43" s="122">
        <f>IF(Fietsen!E42="LSD",Fietsen!I42,0)</f>
        <v>0</v>
      </c>
      <c r="AI43" s="122">
        <f>IF(Fietsen!E42="Extensieve uithouding",Fietsen!I42,0)</f>
        <v>0</v>
      </c>
      <c r="AJ43" s="122">
        <f>IF(Fietsen!E42="Intensieve uithouding",Fietsen!I42,0)</f>
        <v>0</v>
      </c>
      <c r="AK43" s="122">
        <f>IF(Fietsen!E42="Interval/Blokken",Fietsen!I42,0)</f>
        <v>0</v>
      </c>
      <c r="AL43" s="122">
        <f>IF(Fietsen!E42="VO2max",Fietsen!I42,0)</f>
        <v>0</v>
      </c>
      <c r="AM43" s="122">
        <f>IF(Fietsen!E42="Snelheid",Fietsen!I42,0)</f>
        <v>0</v>
      </c>
      <c r="AN43" s="122">
        <f>IF(Fietsen!E42="Souplesse",Fietsen!I42,0)</f>
        <v>0</v>
      </c>
      <c r="AO43" s="122">
        <f>IF(Fietsen!E42="Krachtuithouding",Fietsen!I42,0)</f>
        <v>0</v>
      </c>
      <c r="AP43" s="122">
        <f>IF(Fietsen!E42="Explosieve kracht",Fietsen!I42,0)</f>
        <v>0</v>
      </c>
      <c r="AQ43" s="122">
        <f>IF(Fietsen!E42="Wedstrijd",Fietsen!I42,0)</f>
        <v>0</v>
      </c>
      <c r="AR43" s="125"/>
      <c r="AS43" s="141">
        <f>IF(Lopen!G42="Weg",Lopen!H42,0)</f>
        <v>0</v>
      </c>
      <c r="AT43" s="122">
        <f>IF(Lopen!G42="Veld",Lopen!H42,0)</f>
        <v>0</v>
      </c>
      <c r="AU43" s="122">
        <f>IF(Lopen!G42="Piste",Lopen!H42,0)</f>
        <v>0</v>
      </c>
      <c r="AV43" s="139"/>
      <c r="AW43" s="122">
        <f>IF(Lopen!E42="Herstel",Lopen!H42,0)</f>
        <v>0</v>
      </c>
      <c r="AX43" s="122">
        <f>IF(Lopen!E42="Extensieve duur",Lopen!H42,0)</f>
        <v>0</v>
      </c>
      <c r="AY43" s="122">
        <f>IF(Lopen!E42="Tempoloop",Lopen!H42,0)</f>
        <v>0</v>
      </c>
      <c r="AZ43" s="122">
        <f>IF(Lopen!E42="Wisselloop",Lopen!H42,0)</f>
        <v>0</v>
      </c>
      <c r="BA43" s="122">
        <f>IF(Lopen!E42="Blokloop",Lopen!H42,0)</f>
        <v>0</v>
      </c>
      <c r="BB43" s="122">
        <f>IF(Lopen!E42="Versnellingen",Lopen!H42,0)</f>
        <v>0</v>
      </c>
      <c r="BC43" s="122">
        <f>IF(Lopen!E42="Fartlek",Lopen!H42,0)</f>
        <v>0</v>
      </c>
      <c r="BD43" s="122">
        <f>IF(Lopen!E42="Krachttraining",Lopen!H42,0)</f>
        <v>0</v>
      </c>
      <c r="BE43" s="142">
        <f>IF(Lopen!E42="Wedstrijd",Lopen!H42,0)</f>
        <v>0</v>
      </c>
    </row>
    <row r="44" spans="1:57">
      <c r="A44" s="199"/>
      <c r="B44" s="19" t="s">
        <v>13</v>
      </c>
      <c r="C44" s="77">
        <v>40489</v>
      </c>
      <c r="D44" s="153"/>
      <c r="E44" s="86">
        <f>IF(Zwemmen!H43&gt;0,1,0)</f>
        <v>0</v>
      </c>
      <c r="F44" s="86">
        <f>IF(Fietsen!I43&gt;0,1,0)</f>
        <v>0</v>
      </c>
      <c r="G44" s="86">
        <f>IF(Lopen!H43&gt;0,1,0)</f>
        <v>0</v>
      </c>
      <c r="H44" s="107"/>
      <c r="I44" s="97">
        <f>IF(Zwemmen!E43="Zwembad Aalst",1,0)</f>
        <v>0</v>
      </c>
      <c r="J44" s="86">
        <f>IF(Zwemmen!E43="Zwembad Brussel",1,0)</f>
        <v>0</v>
      </c>
      <c r="K44" s="86">
        <f>IF(Zwemmen!E43="Zwembad Wachtebeke",1,0)</f>
        <v>0</v>
      </c>
      <c r="L44" s="86">
        <f>IF(Zwemmen!E43="Zwembad Ander",1,0)</f>
        <v>0</v>
      </c>
      <c r="M44" s="86">
        <f>IF(Zwemmen!E43="Open Water Nieuwdonk",1,0)</f>
        <v>0</v>
      </c>
      <c r="N44" s="86">
        <f>IF(Zwemmen!E43="Open Water Ander",1,0)</f>
        <v>0</v>
      </c>
      <c r="O44" s="104"/>
      <c r="P44" s="86">
        <f t="shared" si="7"/>
        <v>0</v>
      </c>
      <c r="Q44" s="86">
        <f t="shared" si="8"/>
        <v>0</v>
      </c>
      <c r="R44" s="104"/>
      <c r="S44" s="90">
        <f>IF(Zwemmen!F43="Techniek",Zwemmen!I43,0)</f>
        <v>0</v>
      </c>
      <c r="T44" s="90">
        <f>IF(Zwemmen!F43="Extensieve uithouding",Zwemmen!I43,0)</f>
        <v>0</v>
      </c>
      <c r="U44" s="90">
        <f>IF(Zwemmen!F43="Intensieve uithouding",Zwemmen!I43,0)</f>
        <v>0</v>
      </c>
      <c r="V44" s="90">
        <f>IF(Zwemmen!F43="Snelheid",Zwemmen!I43,0)</f>
        <v>0</v>
      </c>
      <c r="W44" s="98">
        <f>IF(Zwemmen!F43="Wedstrijd",Zwemmen!I43,0)</f>
        <v>0</v>
      </c>
      <c r="X44" s="124"/>
      <c r="Y44" s="122">
        <f>IF(Fietsen!H43="Wegfiets",Fietsen!I43,0)</f>
        <v>0</v>
      </c>
      <c r="Z44" s="122">
        <f>IF(Fietsen!H43="Tijdritfiets",Fietsen!I43,0)</f>
        <v>0</v>
      </c>
      <c r="AA44" s="122">
        <f>IF(Fietsen!H43="Mountainbike",Fietsen!I43,0)</f>
        <v>0</v>
      </c>
      <c r="AB44" s="124"/>
      <c r="AC44" s="122">
        <f>IF(Fietsen!G43="Weg",Fietsen!I43,0)</f>
        <v>0</v>
      </c>
      <c r="AD44" s="122">
        <f>IF(Fietsen!G43="Rollen",Fietsen!I43,0)</f>
        <v>0</v>
      </c>
      <c r="AE44" s="122">
        <f>IF(Fietsen!G43="Veld",Fietsen!I43,0)</f>
        <v>0</v>
      </c>
      <c r="AF44" s="125"/>
      <c r="AG44" s="122">
        <f>IF(Fietsen!E43="Herstel",Fietsen!I43,0)</f>
        <v>0</v>
      </c>
      <c r="AH44" s="122">
        <f>IF(Fietsen!E43="LSD",Fietsen!I43,0)</f>
        <v>0</v>
      </c>
      <c r="AI44" s="122">
        <f>IF(Fietsen!E43="Extensieve uithouding",Fietsen!I43,0)</f>
        <v>0</v>
      </c>
      <c r="AJ44" s="122">
        <f>IF(Fietsen!E43="Intensieve uithouding",Fietsen!I43,0)</f>
        <v>0</v>
      </c>
      <c r="AK44" s="122">
        <f>IF(Fietsen!E43="Interval/Blokken",Fietsen!I43,0)</f>
        <v>0</v>
      </c>
      <c r="AL44" s="122">
        <f>IF(Fietsen!E43="VO2max",Fietsen!I43,0)</f>
        <v>0</v>
      </c>
      <c r="AM44" s="122">
        <f>IF(Fietsen!E43="Snelheid",Fietsen!I43,0)</f>
        <v>0</v>
      </c>
      <c r="AN44" s="122">
        <f>IF(Fietsen!E43="Souplesse",Fietsen!I43,0)</f>
        <v>0</v>
      </c>
      <c r="AO44" s="122">
        <f>IF(Fietsen!E43="Krachtuithouding",Fietsen!I43,0)</f>
        <v>0</v>
      </c>
      <c r="AP44" s="122">
        <f>IF(Fietsen!E43="Explosieve kracht",Fietsen!I43,0)</f>
        <v>0</v>
      </c>
      <c r="AQ44" s="122">
        <f>IF(Fietsen!E43="Wedstrijd",Fietsen!I43,0)</f>
        <v>0</v>
      </c>
      <c r="AR44" s="125"/>
      <c r="AS44" s="141">
        <f>IF(Lopen!G43="Weg",Lopen!H43,0)</f>
        <v>0</v>
      </c>
      <c r="AT44" s="122">
        <f>IF(Lopen!G43="Veld",Lopen!H43,0)</f>
        <v>0</v>
      </c>
      <c r="AU44" s="122">
        <f>IF(Lopen!G43="Piste",Lopen!H43,0)</f>
        <v>0</v>
      </c>
      <c r="AV44" s="139"/>
      <c r="AW44" s="122">
        <f>IF(Lopen!E43="Herstel",Lopen!H43,0)</f>
        <v>0</v>
      </c>
      <c r="AX44" s="122">
        <f>IF(Lopen!E43="Extensieve duur",Lopen!H43,0)</f>
        <v>0</v>
      </c>
      <c r="AY44" s="122">
        <f>IF(Lopen!E43="Tempoloop",Lopen!H43,0)</f>
        <v>0</v>
      </c>
      <c r="AZ44" s="122">
        <f>IF(Lopen!E43="Wisselloop",Lopen!H43,0)</f>
        <v>0</v>
      </c>
      <c r="BA44" s="122">
        <f>IF(Lopen!E43="Blokloop",Lopen!H43,0)</f>
        <v>0</v>
      </c>
      <c r="BB44" s="122">
        <f>IF(Lopen!E43="Versnellingen",Lopen!H43,0)</f>
        <v>0</v>
      </c>
      <c r="BC44" s="122">
        <f>IF(Lopen!E43="Fartlek",Lopen!H43,0)</f>
        <v>0</v>
      </c>
      <c r="BD44" s="122">
        <f>IF(Lopen!E43="Krachttraining",Lopen!H43,0)</f>
        <v>0</v>
      </c>
      <c r="BE44" s="142">
        <f>IF(Lopen!E43="Wedstrijd",Lopen!H43,0)</f>
        <v>0</v>
      </c>
    </row>
    <row r="45" spans="1:57">
      <c r="A45" s="199" t="s">
        <v>26</v>
      </c>
      <c r="B45" s="83" t="s">
        <v>14</v>
      </c>
      <c r="C45" s="75">
        <v>40490</v>
      </c>
      <c r="D45" s="153"/>
      <c r="E45" s="85">
        <f>IF(Zwemmen!H44&gt;0,1,0)</f>
        <v>0</v>
      </c>
      <c r="F45" s="85">
        <f>IF(Fietsen!I44&gt;0,1,0)</f>
        <v>0</v>
      </c>
      <c r="G45" s="85">
        <f>IF(Lopen!H44&gt;0,1,0)</f>
        <v>0</v>
      </c>
      <c r="H45" s="107"/>
      <c r="I45" s="95">
        <f>IF(Zwemmen!E44="Zwembad Aalst",1,0)</f>
        <v>0</v>
      </c>
      <c r="J45" s="85">
        <f>IF(Zwemmen!E44="Zwembad Brussel",1,0)</f>
        <v>0</v>
      </c>
      <c r="K45" s="85">
        <f>IF(Zwemmen!E44="Zwembad Wachtebeke",1,0)</f>
        <v>0</v>
      </c>
      <c r="L45" s="85">
        <f>IF(Zwemmen!E44="Zwembad Ander",1,0)</f>
        <v>0</v>
      </c>
      <c r="M45" s="85">
        <f>IF(Zwemmen!E44="Open Water Nieuwdonk",1,0)</f>
        <v>0</v>
      </c>
      <c r="N45" s="85">
        <f>IF(Zwemmen!E44="Open Water Ander",1,0)</f>
        <v>0</v>
      </c>
      <c r="O45" s="104"/>
      <c r="P45" s="85">
        <f t="shared" si="7"/>
        <v>0</v>
      </c>
      <c r="Q45" s="85">
        <f t="shared" si="8"/>
        <v>0</v>
      </c>
      <c r="R45" s="104"/>
      <c r="S45" s="89">
        <f>IF(Zwemmen!F44="Techniek",Zwemmen!I44,0)</f>
        <v>0</v>
      </c>
      <c r="T45" s="89">
        <f>IF(Zwemmen!F44="Extensieve uithouding",Zwemmen!I44,0)</f>
        <v>0</v>
      </c>
      <c r="U45" s="89">
        <f>IF(Zwemmen!F44="Intensieve uithouding",Zwemmen!I44,0)</f>
        <v>0</v>
      </c>
      <c r="V45" s="89">
        <f>IF(Zwemmen!F44="Snelheid",Zwemmen!I44,0)</f>
        <v>0</v>
      </c>
      <c r="W45" s="96">
        <f>IF(Zwemmen!F44="Wedstrijd",Zwemmen!I44,0)</f>
        <v>0</v>
      </c>
      <c r="X45" s="124"/>
      <c r="Y45" s="8">
        <f>IF(Fietsen!H44="Wegfiets",Fietsen!I44,0)</f>
        <v>0</v>
      </c>
      <c r="Z45" s="8">
        <f>IF(Fietsen!H44="Tijdritfiets",Fietsen!I44,0)</f>
        <v>0</v>
      </c>
      <c r="AA45" s="8">
        <f>IF(Fietsen!H44="Mountainbike",Fietsen!I44,0)</f>
        <v>0</v>
      </c>
      <c r="AB45" s="124"/>
      <c r="AC45" s="8">
        <f>IF(Fietsen!G44="Weg",Fietsen!I44,0)</f>
        <v>0</v>
      </c>
      <c r="AD45" s="8">
        <f>IF(Fietsen!G44="Rollen",Fietsen!I44,0)</f>
        <v>0</v>
      </c>
      <c r="AE45" s="8">
        <f>IF(Fietsen!G44="Veld",Fietsen!I44,0)</f>
        <v>0</v>
      </c>
      <c r="AF45" s="125"/>
      <c r="AG45" s="8">
        <f>IF(Fietsen!E44="Herstel",Fietsen!I44,0)</f>
        <v>0</v>
      </c>
      <c r="AH45" s="8">
        <f>IF(Fietsen!E44="LSD",Fietsen!I44,0)</f>
        <v>0</v>
      </c>
      <c r="AI45" s="8">
        <f>IF(Fietsen!E44="Extensieve uithouding",Fietsen!I44,0)</f>
        <v>0</v>
      </c>
      <c r="AJ45" s="8">
        <f>IF(Fietsen!E44="Intensieve uithouding",Fietsen!I44,0)</f>
        <v>0</v>
      </c>
      <c r="AK45" s="8">
        <f>IF(Fietsen!E44="Interval/Blokken",Fietsen!I44,0)</f>
        <v>0</v>
      </c>
      <c r="AL45" s="8">
        <f>IF(Fietsen!E44="VO2max",Fietsen!I44,0)</f>
        <v>0</v>
      </c>
      <c r="AM45" s="8">
        <f>IF(Fietsen!E44="Snelheid",Fietsen!I44,0)</f>
        <v>0</v>
      </c>
      <c r="AN45" s="8">
        <f>IF(Fietsen!E44="Souplesse",Fietsen!I44,0)</f>
        <v>0</v>
      </c>
      <c r="AO45" s="8">
        <f>IF(Fietsen!E44="Krachtuithouding",Fietsen!I44,0)</f>
        <v>0</v>
      </c>
      <c r="AP45" s="8">
        <f>IF(Fietsen!E44="Explosieve kracht",Fietsen!I44,0)</f>
        <v>0</v>
      </c>
      <c r="AQ45" s="8">
        <f>IF(Fietsen!E44="Wedstrijd",Fietsen!I44,0)</f>
        <v>0</v>
      </c>
      <c r="AR45" s="125"/>
      <c r="AS45" s="143">
        <f>IF(Lopen!G44="Weg",Lopen!H44,0)</f>
        <v>0</v>
      </c>
      <c r="AT45" s="8">
        <f>IF(Lopen!G44="Veld",Lopen!H44,0)</f>
        <v>0</v>
      </c>
      <c r="AU45" s="8">
        <f>IF(Lopen!G44="Piste",Lopen!H44,0)</f>
        <v>0</v>
      </c>
      <c r="AV45" s="139"/>
      <c r="AW45" s="8">
        <f>IF(Lopen!E44="Herstel",Lopen!H44,0)</f>
        <v>0</v>
      </c>
      <c r="AX45" s="8">
        <f>IF(Lopen!E44="Extensieve duur",Lopen!H44,0)</f>
        <v>0</v>
      </c>
      <c r="AY45" s="8">
        <f>IF(Lopen!E44="Tempoloop",Lopen!H44,0)</f>
        <v>0</v>
      </c>
      <c r="AZ45" s="8">
        <f>IF(Lopen!E44="Wisselloop",Lopen!H44,0)</f>
        <v>0</v>
      </c>
      <c r="BA45" s="8">
        <f>IF(Lopen!E44="Blokloop",Lopen!H44,0)</f>
        <v>0</v>
      </c>
      <c r="BB45" s="8">
        <f>IF(Lopen!E44="Versnellingen",Lopen!H44,0)</f>
        <v>0</v>
      </c>
      <c r="BC45" s="8">
        <f>IF(Lopen!E44="Fartlek",Lopen!H44,0)</f>
        <v>0</v>
      </c>
      <c r="BD45" s="8">
        <f>IF(Lopen!E44="Krachttraining",Lopen!H44,0)</f>
        <v>0</v>
      </c>
      <c r="BE45" s="144">
        <f>IF(Lopen!E44="Wedstrijd",Lopen!H44,0)</f>
        <v>0</v>
      </c>
    </row>
    <row r="46" spans="1:57">
      <c r="A46" s="199"/>
      <c r="B46" s="83" t="s">
        <v>15</v>
      </c>
      <c r="C46" s="75">
        <v>40491</v>
      </c>
      <c r="D46" s="153"/>
      <c r="E46" s="85">
        <f>IF(Zwemmen!H45&gt;0,1,0)</f>
        <v>0</v>
      </c>
      <c r="F46" s="85">
        <f>IF(Fietsen!I45&gt;0,1,0)</f>
        <v>0</v>
      </c>
      <c r="G46" s="85">
        <f>IF(Lopen!H45&gt;0,1,0)</f>
        <v>0</v>
      </c>
      <c r="H46" s="107"/>
      <c r="I46" s="95">
        <f>IF(Zwemmen!E45="Zwembad Aalst",1,0)</f>
        <v>0</v>
      </c>
      <c r="J46" s="85">
        <f>IF(Zwemmen!E45="Zwembad Brussel",1,0)</f>
        <v>0</v>
      </c>
      <c r="K46" s="85">
        <f>IF(Zwemmen!E45="Zwembad Wachtebeke",1,0)</f>
        <v>0</v>
      </c>
      <c r="L46" s="85">
        <f>IF(Zwemmen!E45="Zwembad Ander",1,0)</f>
        <v>0</v>
      </c>
      <c r="M46" s="85">
        <f>IF(Zwemmen!E45="Open Water Nieuwdonk",1,0)</f>
        <v>0</v>
      </c>
      <c r="N46" s="85">
        <f>IF(Zwemmen!E45="Open Water Ander",1,0)</f>
        <v>0</v>
      </c>
      <c r="O46" s="104"/>
      <c r="P46" s="85">
        <f t="shared" si="7"/>
        <v>0</v>
      </c>
      <c r="Q46" s="85">
        <f t="shared" si="8"/>
        <v>0</v>
      </c>
      <c r="R46" s="104"/>
      <c r="S46" s="89">
        <f>IF(Zwemmen!F45="Techniek",Zwemmen!I45,0)</f>
        <v>0</v>
      </c>
      <c r="T46" s="89">
        <f>IF(Zwemmen!F45="Extensieve uithouding",Zwemmen!I45,0)</f>
        <v>0</v>
      </c>
      <c r="U46" s="89">
        <f>IF(Zwemmen!F45="Intensieve uithouding",Zwemmen!I45,0)</f>
        <v>0</v>
      </c>
      <c r="V46" s="89">
        <f>IF(Zwemmen!F45="Snelheid",Zwemmen!I45,0)</f>
        <v>0</v>
      </c>
      <c r="W46" s="96">
        <f>IF(Zwemmen!F45="Wedstrijd",Zwemmen!I45,0)</f>
        <v>0</v>
      </c>
      <c r="X46" s="124"/>
      <c r="Y46" s="8">
        <f>IF(Fietsen!H45="Wegfiets",Fietsen!I45,0)</f>
        <v>0</v>
      </c>
      <c r="Z46" s="8">
        <f>IF(Fietsen!H45="Tijdritfiets",Fietsen!I45,0)</f>
        <v>0</v>
      </c>
      <c r="AA46" s="8">
        <f>IF(Fietsen!H45="Mountainbike",Fietsen!I45,0)</f>
        <v>0</v>
      </c>
      <c r="AB46" s="124"/>
      <c r="AC46" s="8">
        <f>IF(Fietsen!G45="Weg",Fietsen!I45,0)</f>
        <v>0</v>
      </c>
      <c r="AD46" s="8">
        <f>IF(Fietsen!G45="Rollen",Fietsen!I45,0)</f>
        <v>0</v>
      </c>
      <c r="AE46" s="8">
        <f>IF(Fietsen!G45="Veld",Fietsen!I45,0)</f>
        <v>0</v>
      </c>
      <c r="AF46" s="125"/>
      <c r="AG46" s="8">
        <f>IF(Fietsen!E45="Herstel",Fietsen!I45,0)</f>
        <v>0</v>
      </c>
      <c r="AH46" s="8">
        <f>IF(Fietsen!E45="LSD",Fietsen!I45,0)</f>
        <v>0</v>
      </c>
      <c r="AI46" s="8">
        <f>IF(Fietsen!E45="Extensieve uithouding",Fietsen!I45,0)</f>
        <v>0</v>
      </c>
      <c r="AJ46" s="8">
        <f>IF(Fietsen!E45="Intensieve uithouding",Fietsen!I45,0)</f>
        <v>0</v>
      </c>
      <c r="AK46" s="8">
        <f>IF(Fietsen!E45="Interval/Blokken",Fietsen!I45,0)</f>
        <v>0</v>
      </c>
      <c r="AL46" s="8">
        <f>IF(Fietsen!E45="VO2max",Fietsen!I45,0)</f>
        <v>0</v>
      </c>
      <c r="AM46" s="8">
        <f>IF(Fietsen!E45="Snelheid",Fietsen!I45,0)</f>
        <v>0</v>
      </c>
      <c r="AN46" s="8">
        <f>IF(Fietsen!E45="Souplesse",Fietsen!I45,0)</f>
        <v>0</v>
      </c>
      <c r="AO46" s="8">
        <f>IF(Fietsen!E45="Krachtuithouding",Fietsen!I45,0)</f>
        <v>0</v>
      </c>
      <c r="AP46" s="8">
        <f>IF(Fietsen!E45="Explosieve kracht",Fietsen!I45,0)</f>
        <v>0</v>
      </c>
      <c r="AQ46" s="8">
        <f>IF(Fietsen!E45="Wedstrijd",Fietsen!I45,0)</f>
        <v>0</v>
      </c>
      <c r="AR46" s="125"/>
      <c r="AS46" s="143">
        <f>IF(Lopen!G45="Weg",Lopen!H45,0)</f>
        <v>0</v>
      </c>
      <c r="AT46" s="8">
        <f>IF(Lopen!G45="Veld",Lopen!H45,0)</f>
        <v>0</v>
      </c>
      <c r="AU46" s="8">
        <f>IF(Lopen!G45="Piste",Lopen!H45,0)</f>
        <v>0</v>
      </c>
      <c r="AV46" s="139"/>
      <c r="AW46" s="8">
        <f>IF(Lopen!E45="Herstel",Lopen!H45,0)</f>
        <v>0</v>
      </c>
      <c r="AX46" s="8">
        <f>IF(Lopen!E45="Extensieve duur",Lopen!H45,0)</f>
        <v>0</v>
      </c>
      <c r="AY46" s="8">
        <f>IF(Lopen!E45="Tempoloop",Lopen!H45,0)</f>
        <v>0</v>
      </c>
      <c r="AZ46" s="8">
        <f>IF(Lopen!E45="Wisselloop",Lopen!H45,0)</f>
        <v>0</v>
      </c>
      <c r="BA46" s="8">
        <f>IF(Lopen!E45="Blokloop",Lopen!H45,0)</f>
        <v>0</v>
      </c>
      <c r="BB46" s="8">
        <f>IF(Lopen!E45="Versnellingen",Lopen!H45,0)</f>
        <v>0</v>
      </c>
      <c r="BC46" s="8">
        <f>IF(Lopen!E45="Fartlek",Lopen!H45,0)</f>
        <v>0</v>
      </c>
      <c r="BD46" s="8">
        <f>IF(Lopen!E45="Krachttraining",Lopen!H45,0)</f>
        <v>0</v>
      </c>
      <c r="BE46" s="144">
        <f>IF(Lopen!E45="Wedstrijd",Lopen!H45,0)</f>
        <v>0</v>
      </c>
    </row>
    <row r="47" spans="1:57">
      <c r="A47" s="199"/>
      <c r="B47" s="83" t="s">
        <v>16</v>
      </c>
      <c r="C47" s="75">
        <v>40492</v>
      </c>
      <c r="D47" s="153"/>
      <c r="E47" s="85">
        <f>IF(Zwemmen!H46&gt;0,1,0)</f>
        <v>0</v>
      </c>
      <c r="F47" s="85">
        <f>IF(Fietsen!I46&gt;0,1,0)</f>
        <v>0</v>
      </c>
      <c r="G47" s="85">
        <f>IF(Lopen!H46&gt;0,1,0)</f>
        <v>0</v>
      </c>
      <c r="H47" s="107"/>
      <c r="I47" s="95">
        <f>IF(Zwemmen!E46="Zwembad Aalst",1,0)</f>
        <v>0</v>
      </c>
      <c r="J47" s="85">
        <f>IF(Zwemmen!E46="Zwembad Brussel",1,0)</f>
        <v>0</v>
      </c>
      <c r="K47" s="85">
        <f>IF(Zwemmen!E46="Zwembad Wachtebeke",1,0)</f>
        <v>0</v>
      </c>
      <c r="L47" s="85">
        <f>IF(Zwemmen!E46="Zwembad Ander",1,0)</f>
        <v>0</v>
      </c>
      <c r="M47" s="85">
        <f>IF(Zwemmen!E46="Open Water Nieuwdonk",1,0)</f>
        <v>0</v>
      </c>
      <c r="N47" s="85">
        <f>IF(Zwemmen!E46="Open Water Ander",1,0)</f>
        <v>0</v>
      </c>
      <c r="O47" s="104"/>
      <c r="P47" s="85">
        <f t="shared" si="7"/>
        <v>0</v>
      </c>
      <c r="Q47" s="85">
        <f t="shared" si="8"/>
        <v>0</v>
      </c>
      <c r="R47" s="104"/>
      <c r="S47" s="89">
        <f>IF(Zwemmen!F46="Techniek",Zwemmen!I46,0)</f>
        <v>0</v>
      </c>
      <c r="T47" s="89">
        <f>IF(Zwemmen!F46="Extensieve uithouding",Zwemmen!I46,0)</f>
        <v>0</v>
      </c>
      <c r="U47" s="89">
        <f>IF(Zwemmen!F46="Intensieve uithouding",Zwemmen!I46,0)</f>
        <v>0</v>
      </c>
      <c r="V47" s="89">
        <f>IF(Zwemmen!F46="Snelheid",Zwemmen!I46,0)</f>
        <v>0</v>
      </c>
      <c r="W47" s="96">
        <f>IF(Zwemmen!F46="Wedstrijd",Zwemmen!I46,0)</f>
        <v>0</v>
      </c>
      <c r="X47" s="124"/>
      <c r="Y47" s="8">
        <f>IF(Fietsen!H46="Wegfiets",Fietsen!I46,0)</f>
        <v>0</v>
      </c>
      <c r="Z47" s="8">
        <f>IF(Fietsen!H46="Tijdritfiets",Fietsen!I46,0)</f>
        <v>0</v>
      </c>
      <c r="AA47" s="8">
        <f>IF(Fietsen!H46="Mountainbike",Fietsen!I46,0)</f>
        <v>0</v>
      </c>
      <c r="AB47" s="124"/>
      <c r="AC47" s="8">
        <f>IF(Fietsen!G46="Weg",Fietsen!I46,0)</f>
        <v>0</v>
      </c>
      <c r="AD47" s="8">
        <f>IF(Fietsen!G46="Rollen",Fietsen!I46,0)</f>
        <v>0</v>
      </c>
      <c r="AE47" s="8">
        <f>IF(Fietsen!G46="Veld",Fietsen!I46,0)</f>
        <v>0</v>
      </c>
      <c r="AF47" s="125"/>
      <c r="AG47" s="8">
        <f>IF(Fietsen!E46="Herstel",Fietsen!I46,0)</f>
        <v>0</v>
      </c>
      <c r="AH47" s="8">
        <f>IF(Fietsen!E46="LSD",Fietsen!I46,0)</f>
        <v>0</v>
      </c>
      <c r="AI47" s="8">
        <f>IF(Fietsen!E46="Extensieve uithouding",Fietsen!I46,0)</f>
        <v>0</v>
      </c>
      <c r="AJ47" s="8">
        <f>IF(Fietsen!E46="Intensieve uithouding",Fietsen!I46,0)</f>
        <v>0</v>
      </c>
      <c r="AK47" s="8">
        <f>IF(Fietsen!E46="Interval/Blokken",Fietsen!I46,0)</f>
        <v>0</v>
      </c>
      <c r="AL47" s="8">
        <f>IF(Fietsen!E46="VO2max",Fietsen!I46,0)</f>
        <v>0</v>
      </c>
      <c r="AM47" s="8">
        <f>IF(Fietsen!E46="Snelheid",Fietsen!I46,0)</f>
        <v>0</v>
      </c>
      <c r="AN47" s="8">
        <f>IF(Fietsen!E46="Souplesse",Fietsen!I46,0)</f>
        <v>0</v>
      </c>
      <c r="AO47" s="8">
        <f>IF(Fietsen!E46="Krachtuithouding",Fietsen!I46,0)</f>
        <v>0</v>
      </c>
      <c r="AP47" s="8">
        <f>IF(Fietsen!E46="Explosieve kracht",Fietsen!I46,0)</f>
        <v>0</v>
      </c>
      <c r="AQ47" s="8">
        <f>IF(Fietsen!E46="Wedstrijd",Fietsen!I46,0)</f>
        <v>0</v>
      </c>
      <c r="AR47" s="125"/>
      <c r="AS47" s="143">
        <f>IF(Lopen!G46="Weg",Lopen!H46,0)</f>
        <v>0</v>
      </c>
      <c r="AT47" s="8">
        <f>IF(Lopen!G46="Veld",Lopen!H46,0)</f>
        <v>0</v>
      </c>
      <c r="AU47" s="8">
        <f>IF(Lopen!G46="Piste",Lopen!H46,0)</f>
        <v>0</v>
      </c>
      <c r="AV47" s="139"/>
      <c r="AW47" s="8">
        <f>IF(Lopen!E46="Herstel",Lopen!H46,0)</f>
        <v>0</v>
      </c>
      <c r="AX47" s="8">
        <f>IF(Lopen!E46="Extensieve duur",Lopen!H46,0)</f>
        <v>0</v>
      </c>
      <c r="AY47" s="8">
        <f>IF(Lopen!E46="Tempoloop",Lopen!H46,0)</f>
        <v>0</v>
      </c>
      <c r="AZ47" s="8">
        <f>IF(Lopen!E46="Wisselloop",Lopen!H46,0)</f>
        <v>0</v>
      </c>
      <c r="BA47" s="8">
        <f>IF(Lopen!E46="Blokloop",Lopen!H46,0)</f>
        <v>0</v>
      </c>
      <c r="BB47" s="8">
        <f>IF(Lopen!E46="Versnellingen",Lopen!H46,0)</f>
        <v>0</v>
      </c>
      <c r="BC47" s="8">
        <f>IF(Lopen!E46="Fartlek",Lopen!H46,0)</f>
        <v>0</v>
      </c>
      <c r="BD47" s="8">
        <f>IF(Lopen!E46="Krachttraining",Lopen!H46,0)</f>
        <v>0</v>
      </c>
      <c r="BE47" s="144">
        <f>IF(Lopen!E46="Wedstrijd",Lopen!H46,0)</f>
        <v>0</v>
      </c>
    </row>
    <row r="48" spans="1:57">
      <c r="A48" s="199"/>
      <c r="B48" s="83" t="s">
        <v>17</v>
      </c>
      <c r="C48" s="75">
        <v>40493</v>
      </c>
      <c r="D48" s="153"/>
      <c r="E48" s="85">
        <f>IF(Zwemmen!H47&gt;0,1,0)</f>
        <v>0</v>
      </c>
      <c r="F48" s="85">
        <f>IF(Fietsen!I47&gt;0,1,0)</f>
        <v>0</v>
      </c>
      <c r="G48" s="85">
        <f>IF(Lopen!H47&gt;0,1,0)</f>
        <v>0</v>
      </c>
      <c r="H48" s="107"/>
      <c r="I48" s="95">
        <f>IF(Zwemmen!E47="Zwembad Aalst",1,0)</f>
        <v>0</v>
      </c>
      <c r="J48" s="85">
        <f>IF(Zwemmen!E47="Zwembad Brussel",1,0)</f>
        <v>0</v>
      </c>
      <c r="K48" s="85">
        <f>IF(Zwemmen!E47="Zwembad Wachtebeke",1,0)</f>
        <v>0</v>
      </c>
      <c r="L48" s="85">
        <f>IF(Zwemmen!E47="Zwembad Ander",1,0)</f>
        <v>0</v>
      </c>
      <c r="M48" s="85">
        <f>IF(Zwemmen!E47="Open Water Nieuwdonk",1,0)</f>
        <v>0</v>
      </c>
      <c r="N48" s="85">
        <f>IF(Zwemmen!E47="Open Water Ander",1,0)</f>
        <v>0</v>
      </c>
      <c r="O48" s="104"/>
      <c r="P48" s="85">
        <f t="shared" si="7"/>
        <v>0</v>
      </c>
      <c r="Q48" s="85">
        <f t="shared" si="8"/>
        <v>0</v>
      </c>
      <c r="R48" s="104"/>
      <c r="S48" s="89">
        <f>IF(Zwemmen!F47="Techniek",Zwemmen!I47,0)</f>
        <v>0</v>
      </c>
      <c r="T48" s="89">
        <f>IF(Zwemmen!F47="Extensieve uithouding",Zwemmen!I47,0)</f>
        <v>0</v>
      </c>
      <c r="U48" s="89">
        <f>IF(Zwemmen!F47="Intensieve uithouding",Zwemmen!I47,0)</f>
        <v>0</v>
      </c>
      <c r="V48" s="89">
        <f>IF(Zwemmen!F47="Snelheid",Zwemmen!I47,0)</f>
        <v>0</v>
      </c>
      <c r="W48" s="96">
        <f>IF(Zwemmen!F47="Wedstrijd",Zwemmen!I47,0)</f>
        <v>0</v>
      </c>
      <c r="X48" s="124"/>
      <c r="Y48" s="8">
        <f>IF(Fietsen!H47="Wegfiets",Fietsen!I47,0)</f>
        <v>0</v>
      </c>
      <c r="Z48" s="8">
        <f>IF(Fietsen!H47="Tijdritfiets",Fietsen!I47,0)</f>
        <v>0</v>
      </c>
      <c r="AA48" s="8">
        <f>IF(Fietsen!H47="Mountainbike",Fietsen!I47,0)</f>
        <v>0</v>
      </c>
      <c r="AB48" s="124"/>
      <c r="AC48" s="8">
        <f>IF(Fietsen!G47="Weg",Fietsen!I47,0)</f>
        <v>0</v>
      </c>
      <c r="AD48" s="8">
        <f>IF(Fietsen!G47="Rollen",Fietsen!I47,0)</f>
        <v>0</v>
      </c>
      <c r="AE48" s="8">
        <f>IF(Fietsen!G47="Veld",Fietsen!I47,0)</f>
        <v>0</v>
      </c>
      <c r="AF48" s="125"/>
      <c r="AG48" s="8">
        <f>IF(Fietsen!E47="Herstel",Fietsen!I47,0)</f>
        <v>0</v>
      </c>
      <c r="AH48" s="8">
        <f>IF(Fietsen!E47="LSD",Fietsen!I47,0)</f>
        <v>0</v>
      </c>
      <c r="AI48" s="8">
        <f>IF(Fietsen!E47="Extensieve uithouding",Fietsen!I47,0)</f>
        <v>0</v>
      </c>
      <c r="AJ48" s="8">
        <f>IF(Fietsen!E47="Intensieve uithouding",Fietsen!I47,0)</f>
        <v>0</v>
      </c>
      <c r="AK48" s="8">
        <f>IF(Fietsen!E47="Interval/Blokken",Fietsen!I47,0)</f>
        <v>0</v>
      </c>
      <c r="AL48" s="8">
        <f>IF(Fietsen!E47="VO2max",Fietsen!I47,0)</f>
        <v>0</v>
      </c>
      <c r="AM48" s="8">
        <f>IF(Fietsen!E47="Snelheid",Fietsen!I47,0)</f>
        <v>0</v>
      </c>
      <c r="AN48" s="8">
        <f>IF(Fietsen!E47="Souplesse",Fietsen!I47,0)</f>
        <v>0</v>
      </c>
      <c r="AO48" s="8">
        <f>IF(Fietsen!E47="Krachtuithouding",Fietsen!I47,0)</f>
        <v>0</v>
      </c>
      <c r="AP48" s="8">
        <f>IF(Fietsen!E47="Explosieve kracht",Fietsen!I47,0)</f>
        <v>0</v>
      </c>
      <c r="AQ48" s="8">
        <f>IF(Fietsen!E47="Wedstrijd",Fietsen!I47,0)</f>
        <v>0</v>
      </c>
      <c r="AR48" s="125"/>
      <c r="AS48" s="143">
        <f>IF(Lopen!G47="Weg",Lopen!H47,0)</f>
        <v>0</v>
      </c>
      <c r="AT48" s="8">
        <f>IF(Lopen!G47="Veld",Lopen!H47,0)</f>
        <v>0</v>
      </c>
      <c r="AU48" s="8">
        <f>IF(Lopen!G47="Piste",Lopen!H47,0)</f>
        <v>0</v>
      </c>
      <c r="AV48" s="139"/>
      <c r="AW48" s="8">
        <f>IF(Lopen!E47="Herstel",Lopen!H47,0)</f>
        <v>0</v>
      </c>
      <c r="AX48" s="8">
        <f>IF(Lopen!E47="Extensieve duur",Lopen!H47,0)</f>
        <v>0</v>
      </c>
      <c r="AY48" s="8">
        <f>IF(Lopen!E47="Tempoloop",Lopen!H47,0)</f>
        <v>0</v>
      </c>
      <c r="AZ48" s="8">
        <f>IF(Lopen!E47="Wisselloop",Lopen!H47,0)</f>
        <v>0</v>
      </c>
      <c r="BA48" s="8">
        <f>IF(Lopen!E47="Blokloop",Lopen!H47,0)</f>
        <v>0</v>
      </c>
      <c r="BB48" s="8">
        <f>IF(Lopen!E47="Versnellingen",Lopen!H47,0)</f>
        <v>0</v>
      </c>
      <c r="BC48" s="8">
        <f>IF(Lopen!E47="Fartlek",Lopen!H47,0)</f>
        <v>0</v>
      </c>
      <c r="BD48" s="8">
        <f>IF(Lopen!E47="Krachttraining",Lopen!H47,0)</f>
        <v>0</v>
      </c>
      <c r="BE48" s="144">
        <f>IF(Lopen!E47="Wedstrijd",Lopen!H47,0)</f>
        <v>0</v>
      </c>
    </row>
    <row r="49" spans="1:57">
      <c r="A49" s="199"/>
      <c r="B49" s="83" t="s">
        <v>11</v>
      </c>
      <c r="C49" s="75">
        <v>40494</v>
      </c>
      <c r="D49" s="153"/>
      <c r="E49" s="85">
        <f>IF(Zwemmen!H48&gt;0,1,0)</f>
        <v>0</v>
      </c>
      <c r="F49" s="85">
        <f>IF(Fietsen!I48&gt;0,1,0)</f>
        <v>0</v>
      </c>
      <c r="G49" s="85">
        <f>IF(Lopen!H48&gt;0,1,0)</f>
        <v>0</v>
      </c>
      <c r="H49" s="107"/>
      <c r="I49" s="95">
        <f>IF(Zwemmen!E48="Zwembad Aalst",1,0)</f>
        <v>0</v>
      </c>
      <c r="J49" s="85">
        <f>IF(Zwemmen!E48="Zwembad Brussel",1,0)</f>
        <v>0</v>
      </c>
      <c r="K49" s="85">
        <f>IF(Zwemmen!E48="Zwembad Wachtebeke",1,0)</f>
        <v>0</v>
      </c>
      <c r="L49" s="85">
        <f>IF(Zwemmen!E48="Zwembad Ander",1,0)</f>
        <v>0</v>
      </c>
      <c r="M49" s="85">
        <f>IF(Zwemmen!E48="Open Water Nieuwdonk",1,0)</f>
        <v>0</v>
      </c>
      <c r="N49" s="85">
        <f>IF(Zwemmen!E48="Open Water Ander",1,0)</f>
        <v>0</v>
      </c>
      <c r="O49" s="104"/>
      <c r="P49" s="85">
        <f t="shared" si="7"/>
        <v>0</v>
      </c>
      <c r="Q49" s="85">
        <f t="shared" si="8"/>
        <v>0</v>
      </c>
      <c r="R49" s="104"/>
      <c r="S49" s="89">
        <f>IF(Zwemmen!F48="Techniek",Zwemmen!I48,0)</f>
        <v>0</v>
      </c>
      <c r="T49" s="89">
        <f>IF(Zwemmen!F48="Extensieve uithouding",Zwemmen!I48,0)</f>
        <v>0</v>
      </c>
      <c r="U49" s="89">
        <f>IF(Zwemmen!F48="Intensieve uithouding",Zwemmen!I48,0)</f>
        <v>0</v>
      </c>
      <c r="V49" s="89">
        <f>IF(Zwemmen!F48="Snelheid",Zwemmen!I48,0)</f>
        <v>0</v>
      </c>
      <c r="W49" s="96">
        <f>IF(Zwemmen!F48="Wedstrijd",Zwemmen!I48,0)</f>
        <v>0</v>
      </c>
      <c r="X49" s="124"/>
      <c r="Y49" s="8">
        <f>IF(Fietsen!H48="Wegfiets",Fietsen!I48,0)</f>
        <v>0</v>
      </c>
      <c r="Z49" s="8">
        <f>IF(Fietsen!H48="Tijdritfiets",Fietsen!I48,0)</f>
        <v>0</v>
      </c>
      <c r="AA49" s="8">
        <f>IF(Fietsen!H48="Mountainbike",Fietsen!I48,0)</f>
        <v>0</v>
      </c>
      <c r="AB49" s="124"/>
      <c r="AC49" s="8">
        <f>IF(Fietsen!G48="Weg",Fietsen!I48,0)</f>
        <v>0</v>
      </c>
      <c r="AD49" s="8">
        <f>IF(Fietsen!G48="Rollen",Fietsen!I48,0)</f>
        <v>0</v>
      </c>
      <c r="AE49" s="8">
        <f>IF(Fietsen!G48="Veld",Fietsen!I48,0)</f>
        <v>0</v>
      </c>
      <c r="AF49" s="125"/>
      <c r="AG49" s="8">
        <f>IF(Fietsen!E48="Herstel",Fietsen!I48,0)</f>
        <v>0</v>
      </c>
      <c r="AH49" s="8">
        <f>IF(Fietsen!E48="LSD",Fietsen!I48,0)</f>
        <v>0</v>
      </c>
      <c r="AI49" s="8">
        <f>IF(Fietsen!E48="Extensieve uithouding",Fietsen!I48,0)</f>
        <v>0</v>
      </c>
      <c r="AJ49" s="8">
        <f>IF(Fietsen!E48="Intensieve uithouding",Fietsen!I48,0)</f>
        <v>0</v>
      </c>
      <c r="AK49" s="8">
        <f>IF(Fietsen!E48="Interval/Blokken",Fietsen!I48,0)</f>
        <v>0</v>
      </c>
      <c r="AL49" s="8">
        <f>IF(Fietsen!E48="VO2max",Fietsen!I48,0)</f>
        <v>0</v>
      </c>
      <c r="AM49" s="8">
        <f>IF(Fietsen!E48="Snelheid",Fietsen!I48,0)</f>
        <v>0</v>
      </c>
      <c r="AN49" s="8">
        <f>IF(Fietsen!E48="Souplesse",Fietsen!I48,0)</f>
        <v>0</v>
      </c>
      <c r="AO49" s="8">
        <f>IF(Fietsen!E48="Krachtuithouding",Fietsen!I48,0)</f>
        <v>0</v>
      </c>
      <c r="AP49" s="8">
        <f>IF(Fietsen!E48="Explosieve kracht",Fietsen!I48,0)</f>
        <v>0</v>
      </c>
      <c r="AQ49" s="8">
        <f>IF(Fietsen!E48="Wedstrijd",Fietsen!I48,0)</f>
        <v>0</v>
      </c>
      <c r="AR49" s="125"/>
      <c r="AS49" s="143">
        <f>IF(Lopen!G48="Weg",Lopen!H48,0)</f>
        <v>0</v>
      </c>
      <c r="AT49" s="8">
        <f>IF(Lopen!G48="Veld",Lopen!H48,0)</f>
        <v>0</v>
      </c>
      <c r="AU49" s="8">
        <f>IF(Lopen!G48="Piste",Lopen!H48,0)</f>
        <v>0</v>
      </c>
      <c r="AV49" s="139"/>
      <c r="AW49" s="8">
        <f>IF(Lopen!E48="Herstel",Lopen!H48,0)</f>
        <v>0</v>
      </c>
      <c r="AX49" s="8">
        <f>IF(Lopen!E48="Extensieve duur",Lopen!H48,0)</f>
        <v>0</v>
      </c>
      <c r="AY49" s="8">
        <f>IF(Lopen!E48="Tempoloop",Lopen!H48,0)</f>
        <v>0</v>
      </c>
      <c r="AZ49" s="8">
        <f>IF(Lopen!E48="Wisselloop",Lopen!H48,0)</f>
        <v>0</v>
      </c>
      <c r="BA49" s="8">
        <f>IF(Lopen!E48="Blokloop",Lopen!H48,0)</f>
        <v>0</v>
      </c>
      <c r="BB49" s="8">
        <f>IF(Lopen!E48="Versnellingen",Lopen!H48,0)</f>
        <v>0</v>
      </c>
      <c r="BC49" s="8">
        <f>IF(Lopen!E48="Fartlek",Lopen!H48,0)</f>
        <v>0</v>
      </c>
      <c r="BD49" s="8">
        <f>IF(Lopen!E48="Krachttraining",Lopen!H48,0)</f>
        <v>0</v>
      </c>
      <c r="BE49" s="144">
        <f>IF(Lopen!E48="Wedstrijd",Lopen!H48,0)</f>
        <v>0</v>
      </c>
    </row>
    <row r="50" spans="1:57">
      <c r="A50" s="199"/>
      <c r="B50" s="19" t="s">
        <v>12</v>
      </c>
      <c r="C50" s="77">
        <v>40495</v>
      </c>
      <c r="D50" s="153"/>
      <c r="E50" s="86">
        <f>IF(Zwemmen!H49&gt;0,1,0)</f>
        <v>0</v>
      </c>
      <c r="F50" s="86">
        <f>IF(Fietsen!I49&gt;0,1,0)</f>
        <v>0</v>
      </c>
      <c r="G50" s="86">
        <f>IF(Lopen!H49&gt;0,1,0)</f>
        <v>0</v>
      </c>
      <c r="H50" s="107"/>
      <c r="I50" s="97">
        <f>IF(Zwemmen!E49="Zwembad Aalst",1,0)</f>
        <v>0</v>
      </c>
      <c r="J50" s="86">
        <f>IF(Zwemmen!E49="Zwembad Brussel",1,0)</f>
        <v>0</v>
      </c>
      <c r="K50" s="86">
        <f>IF(Zwemmen!E49="Zwembad Wachtebeke",1,0)</f>
        <v>0</v>
      </c>
      <c r="L50" s="86">
        <f>IF(Zwemmen!E49="Zwembad Ander",1,0)</f>
        <v>0</v>
      </c>
      <c r="M50" s="86">
        <f>IF(Zwemmen!E49="Open Water Nieuwdonk",1,0)</f>
        <v>0</v>
      </c>
      <c r="N50" s="86">
        <f>IF(Zwemmen!E49="Open Water Ander",1,0)</f>
        <v>0</v>
      </c>
      <c r="O50" s="104"/>
      <c r="P50" s="86">
        <f t="shared" si="7"/>
        <v>0</v>
      </c>
      <c r="Q50" s="86">
        <f t="shared" si="8"/>
        <v>0</v>
      </c>
      <c r="R50" s="104"/>
      <c r="S50" s="90">
        <f>IF(Zwemmen!F49="Techniek",Zwemmen!I49,0)</f>
        <v>0</v>
      </c>
      <c r="T50" s="90">
        <f>IF(Zwemmen!F49="Extensieve uithouding",Zwemmen!I49,0)</f>
        <v>0</v>
      </c>
      <c r="U50" s="90">
        <f>IF(Zwemmen!F49="Intensieve uithouding",Zwemmen!I49,0)</f>
        <v>0</v>
      </c>
      <c r="V50" s="90">
        <f>IF(Zwemmen!F49="Snelheid",Zwemmen!I49,0)</f>
        <v>0</v>
      </c>
      <c r="W50" s="98">
        <f>IF(Zwemmen!F49="Wedstrijd",Zwemmen!I49,0)</f>
        <v>0</v>
      </c>
      <c r="X50" s="124"/>
      <c r="Y50" s="122">
        <f>IF(Fietsen!H49="Wegfiets",Fietsen!I49,0)</f>
        <v>0</v>
      </c>
      <c r="Z50" s="122">
        <f>IF(Fietsen!H49="Tijdritfiets",Fietsen!I49,0)</f>
        <v>0</v>
      </c>
      <c r="AA50" s="122">
        <f>IF(Fietsen!H49="Mountainbike",Fietsen!I49,0)</f>
        <v>0</v>
      </c>
      <c r="AB50" s="124"/>
      <c r="AC50" s="122">
        <f>IF(Fietsen!G49="Weg",Fietsen!I49,0)</f>
        <v>0</v>
      </c>
      <c r="AD50" s="122">
        <f>IF(Fietsen!G49="Rollen",Fietsen!I49,0)</f>
        <v>0</v>
      </c>
      <c r="AE50" s="122">
        <f>IF(Fietsen!G49="Veld",Fietsen!I49,0)</f>
        <v>0</v>
      </c>
      <c r="AF50" s="125"/>
      <c r="AG50" s="122">
        <f>IF(Fietsen!E49="Herstel",Fietsen!I49,0)</f>
        <v>0</v>
      </c>
      <c r="AH50" s="122">
        <f>IF(Fietsen!E49="LSD",Fietsen!I49,0)</f>
        <v>0</v>
      </c>
      <c r="AI50" s="122">
        <f>IF(Fietsen!E49="Extensieve uithouding",Fietsen!I49,0)</f>
        <v>0</v>
      </c>
      <c r="AJ50" s="122">
        <f>IF(Fietsen!E49="Intensieve uithouding",Fietsen!I49,0)</f>
        <v>0</v>
      </c>
      <c r="AK50" s="122">
        <f>IF(Fietsen!E49="Interval/Blokken",Fietsen!I49,0)</f>
        <v>0</v>
      </c>
      <c r="AL50" s="122">
        <f>IF(Fietsen!E49="VO2max",Fietsen!I49,0)</f>
        <v>0</v>
      </c>
      <c r="AM50" s="122">
        <f>IF(Fietsen!E49="Snelheid",Fietsen!I49,0)</f>
        <v>0</v>
      </c>
      <c r="AN50" s="122">
        <f>IF(Fietsen!E49="Souplesse",Fietsen!I49,0)</f>
        <v>0</v>
      </c>
      <c r="AO50" s="122">
        <f>IF(Fietsen!E49="Krachtuithouding",Fietsen!I49,0)</f>
        <v>0</v>
      </c>
      <c r="AP50" s="122">
        <f>IF(Fietsen!E49="Explosieve kracht",Fietsen!I49,0)</f>
        <v>0</v>
      </c>
      <c r="AQ50" s="122">
        <f>IF(Fietsen!E49="Wedstrijd",Fietsen!I49,0)</f>
        <v>0</v>
      </c>
      <c r="AR50" s="125"/>
      <c r="AS50" s="141">
        <f>IF(Lopen!G49="Weg",Lopen!H49,0)</f>
        <v>0</v>
      </c>
      <c r="AT50" s="122">
        <f>IF(Lopen!G49="Veld",Lopen!H49,0)</f>
        <v>0</v>
      </c>
      <c r="AU50" s="122">
        <f>IF(Lopen!G49="Piste",Lopen!H49,0)</f>
        <v>0</v>
      </c>
      <c r="AV50" s="139"/>
      <c r="AW50" s="122">
        <f>IF(Lopen!E49="Herstel",Lopen!H49,0)</f>
        <v>0</v>
      </c>
      <c r="AX50" s="122">
        <f>IF(Lopen!E49="Extensieve duur",Lopen!H49,0)</f>
        <v>0</v>
      </c>
      <c r="AY50" s="122">
        <f>IF(Lopen!E49="Tempoloop",Lopen!H49,0)</f>
        <v>0</v>
      </c>
      <c r="AZ50" s="122">
        <f>IF(Lopen!E49="Wisselloop",Lopen!H49,0)</f>
        <v>0</v>
      </c>
      <c r="BA50" s="122">
        <f>IF(Lopen!E49="Blokloop",Lopen!H49,0)</f>
        <v>0</v>
      </c>
      <c r="BB50" s="122">
        <f>IF(Lopen!E49="Versnellingen",Lopen!H49,0)</f>
        <v>0</v>
      </c>
      <c r="BC50" s="122">
        <f>IF(Lopen!E49="Fartlek",Lopen!H49,0)</f>
        <v>0</v>
      </c>
      <c r="BD50" s="122">
        <f>IF(Lopen!E49="Krachttraining",Lopen!H49,0)</f>
        <v>0</v>
      </c>
      <c r="BE50" s="142">
        <f>IF(Lopen!E49="Wedstrijd",Lopen!H49,0)</f>
        <v>0</v>
      </c>
    </row>
    <row r="51" spans="1:57">
      <c r="A51" s="199"/>
      <c r="B51" s="19" t="s">
        <v>13</v>
      </c>
      <c r="C51" s="77">
        <v>40496</v>
      </c>
      <c r="D51" s="153"/>
      <c r="E51" s="86">
        <f>IF(Zwemmen!H50&gt;0,1,0)</f>
        <v>0</v>
      </c>
      <c r="F51" s="86">
        <f>IF(Fietsen!I50&gt;0,1,0)</f>
        <v>0</v>
      </c>
      <c r="G51" s="86">
        <f>IF(Lopen!H50&gt;0,1,0)</f>
        <v>0</v>
      </c>
      <c r="H51" s="107"/>
      <c r="I51" s="97">
        <f>IF(Zwemmen!E50="Zwembad Aalst",1,0)</f>
        <v>0</v>
      </c>
      <c r="J51" s="86">
        <f>IF(Zwemmen!E50="Zwembad Brussel",1,0)</f>
        <v>0</v>
      </c>
      <c r="K51" s="86">
        <f>IF(Zwemmen!E50="Zwembad Wachtebeke",1,0)</f>
        <v>0</v>
      </c>
      <c r="L51" s="86">
        <f>IF(Zwemmen!E50="Zwembad Ander",1,0)</f>
        <v>0</v>
      </c>
      <c r="M51" s="86">
        <f>IF(Zwemmen!E50="Open Water Nieuwdonk",1,0)</f>
        <v>0</v>
      </c>
      <c r="N51" s="86">
        <f>IF(Zwemmen!E50="Open Water Ander",1,0)</f>
        <v>0</v>
      </c>
      <c r="O51" s="104"/>
      <c r="P51" s="86">
        <f t="shared" si="7"/>
        <v>0</v>
      </c>
      <c r="Q51" s="86">
        <f t="shared" si="8"/>
        <v>0</v>
      </c>
      <c r="R51" s="104"/>
      <c r="S51" s="90">
        <f>IF(Zwemmen!F50="Techniek",Zwemmen!I50,0)</f>
        <v>0</v>
      </c>
      <c r="T51" s="90">
        <f>IF(Zwemmen!F50="Extensieve uithouding",Zwemmen!I50,0)</f>
        <v>0</v>
      </c>
      <c r="U51" s="90">
        <f>IF(Zwemmen!F50="Intensieve uithouding",Zwemmen!I50,0)</f>
        <v>0</v>
      </c>
      <c r="V51" s="90">
        <f>IF(Zwemmen!F50="Snelheid",Zwemmen!I50,0)</f>
        <v>0</v>
      </c>
      <c r="W51" s="98">
        <f>IF(Zwemmen!F50="Wedstrijd",Zwemmen!I50,0)</f>
        <v>0</v>
      </c>
      <c r="X51" s="124"/>
      <c r="Y51" s="122">
        <f>IF(Fietsen!H50="Wegfiets",Fietsen!I50,0)</f>
        <v>0</v>
      </c>
      <c r="Z51" s="122">
        <f>IF(Fietsen!H50="Tijdritfiets",Fietsen!I50,0)</f>
        <v>0</v>
      </c>
      <c r="AA51" s="122">
        <f>IF(Fietsen!H50="Mountainbike",Fietsen!I50,0)</f>
        <v>0</v>
      </c>
      <c r="AB51" s="124"/>
      <c r="AC51" s="122">
        <f>IF(Fietsen!G50="Weg",Fietsen!I50,0)</f>
        <v>0</v>
      </c>
      <c r="AD51" s="122">
        <f>IF(Fietsen!G50="Rollen",Fietsen!I50,0)</f>
        <v>0</v>
      </c>
      <c r="AE51" s="122">
        <f>IF(Fietsen!G50="Veld",Fietsen!I50,0)</f>
        <v>0</v>
      </c>
      <c r="AF51" s="125"/>
      <c r="AG51" s="122">
        <f>IF(Fietsen!E50="Herstel",Fietsen!I50,0)</f>
        <v>0</v>
      </c>
      <c r="AH51" s="122">
        <f>IF(Fietsen!E50="LSD",Fietsen!I50,0)</f>
        <v>0</v>
      </c>
      <c r="AI51" s="122">
        <f>IF(Fietsen!E50="Extensieve uithouding",Fietsen!I50,0)</f>
        <v>0</v>
      </c>
      <c r="AJ51" s="122">
        <f>IF(Fietsen!E50="Intensieve uithouding",Fietsen!I50,0)</f>
        <v>0</v>
      </c>
      <c r="AK51" s="122">
        <f>IF(Fietsen!E50="Interval/Blokken",Fietsen!I50,0)</f>
        <v>0</v>
      </c>
      <c r="AL51" s="122">
        <f>IF(Fietsen!E50="VO2max",Fietsen!I50,0)</f>
        <v>0</v>
      </c>
      <c r="AM51" s="122">
        <f>IF(Fietsen!E50="Snelheid",Fietsen!I50,0)</f>
        <v>0</v>
      </c>
      <c r="AN51" s="122">
        <f>IF(Fietsen!E50="Souplesse",Fietsen!I50,0)</f>
        <v>0</v>
      </c>
      <c r="AO51" s="122">
        <f>IF(Fietsen!E50="Krachtuithouding",Fietsen!I50,0)</f>
        <v>0</v>
      </c>
      <c r="AP51" s="122">
        <f>IF(Fietsen!E50="Explosieve kracht",Fietsen!I50,0)</f>
        <v>0</v>
      </c>
      <c r="AQ51" s="122">
        <f>IF(Fietsen!E50="Wedstrijd",Fietsen!I50,0)</f>
        <v>0</v>
      </c>
      <c r="AR51" s="125"/>
      <c r="AS51" s="141">
        <f>IF(Lopen!G50="Weg",Lopen!H50,0)</f>
        <v>0</v>
      </c>
      <c r="AT51" s="122">
        <f>IF(Lopen!G50="Veld",Lopen!H50,0)</f>
        <v>0</v>
      </c>
      <c r="AU51" s="122">
        <f>IF(Lopen!G50="Piste",Lopen!H50,0)</f>
        <v>0</v>
      </c>
      <c r="AV51" s="139"/>
      <c r="AW51" s="122">
        <f>IF(Lopen!E50="Herstel",Lopen!H50,0)</f>
        <v>0</v>
      </c>
      <c r="AX51" s="122">
        <f>IF(Lopen!E50="Extensieve duur",Lopen!H50,0)</f>
        <v>0</v>
      </c>
      <c r="AY51" s="122">
        <f>IF(Lopen!E50="Tempoloop",Lopen!H50,0)</f>
        <v>0</v>
      </c>
      <c r="AZ51" s="122">
        <f>IF(Lopen!E50="Wisselloop",Lopen!H50,0)</f>
        <v>0</v>
      </c>
      <c r="BA51" s="122">
        <f>IF(Lopen!E50="Blokloop",Lopen!H50,0)</f>
        <v>0</v>
      </c>
      <c r="BB51" s="122">
        <f>IF(Lopen!E50="Versnellingen",Lopen!H50,0)</f>
        <v>0</v>
      </c>
      <c r="BC51" s="122">
        <f>IF(Lopen!E50="Fartlek",Lopen!H50,0)</f>
        <v>0</v>
      </c>
      <c r="BD51" s="122">
        <f>IF(Lopen!E50="Krachttraining",Lopen!H50,0)</f>
        <v>0</v>
      </c>
      <c r="BE51" s="142">
        <f>IF(Lopen!E50="Wedstrijd",Lopen!H50,0)</f>
        <v>0</v>
      </c>
    </row>
    <row r="52" spans="1:57">
      <c r="A52" s="199" t="s">
        <v>27</v>
      </c>
      <c r="B52" s="83" t="s">
        <v>14</v>
      </c>
      <c r="C52" s="75">
        <v>40497</v>
      </c>
      <c r="D52" s="153"/>
      <c r="E52" s="85">
        <f>IF(Zwemmen!H51&gt;0,1,0)</f>
        <v>0</v>
      </c>
      <c r="F52" s="85">
        <f>IF(Fietsen!I51&gt;0,1,0)</f>
        <v>0</v>
      </c>
      <c r="G52" s="85">
        <f>IF(Lopen!H51&gt;0,1,0)</f>
        <v>0</v>
      </c>
      <c r="H52" s="107"/>
      <c r="I52" s="95">
        <f>IF(Zwemmen!E51="Zwembad Aalst",1,0)</f>
        <v>0</v>
      </c>
      <c r="J52" s="85">
        <f>IF(Zwemmen!E51="Zwembad Brussel",1,0)</f>
        <v>0</v>
      </c>
      <c r="K52" s="85">
        <f>IF(Zwemmen!E51="Zwembad Wachtebeke",1,0)</f>
        <v>0</v>
      </c>
      <c r="L52" s="85">
        <f>IF(Zwemmen!E51="Zwembad Ander",1,0)</f>
        <v>0</v>
      </c>
      <c r="M52" s="85">
        <f>IF(Zwemmen!E51="Open Water Nieuwdonk",1,0)</f>
        <v>0</v>
      </c>
      <c r="N52" s="85">
        <f>IF(Zwemmen!E51="Open Water Ander",1,0)</f>
        <v>0</v>
      </c>
      <c r="O52" s="104"/>
      <c r="P52" s="85">
        <f t="shared" si="7"/>
        <v>0</v>
      </c>
      <c r="Q52" s="85">
        <f t="shared" si="8"/>
        <v>0</v>
      </c>
      <c r="R52" s="104"/>
      <c r="S52" s="89">
        <f>IF(Zwemmen!F51="Techniek",Zwemmen!I51,0)</f>
        <v>0</v>
      </c>
      <c r="T52" s="89">
        <f>IF(Zwemmen!F51="Extensieve uithouding",Zwemmen!I51,0)</f>
        <v>0</v>
      </c>
      <c r="U52" s="89">
        <f>IF(Zwemmen!F51="Intensieve uithouding",Zwemmen!I51,0)</f>
        <v>0</v>
      </c>
      <c r="V52" s="89">
        <f>IF(Zwemmen!F51="Snelheid",Zwemmen!I51,0)</f>
        <v>0</v>
      </c>
      <c r="W52" s="96">
        <f>IF(Zwemmen!F51="Wedstrijd",Zwemmen!I51,0)</f>
        <v>0</v>
      </c>
      <c r="X52" s="124"/>
      <c r="Y52" s="8">
        <f>IF(Fietsen!H51="Wegfiets",Fietsen!I51,0)</f>
        <v>0</v>
      </c>
      <c r="Z52" s="8">
        <f>IF(Fietsen!H51="Tijdritfiets",Fietsen!I51,0)</f>
        <v>0</v>
      </c>
      <c r="AA52" s="8">
        <f>IF(Fietsen!H51="Mountainbike",Fietsen!I51,0)</f>
        <v>0</v>
      </c>
      <c r="AB52" s="124"/>
      <c r="AC52" s="8">
        <f>IF(Fietsen!G51="Weg",Fietsen!I51,0)</f>
        <v>0</v>
      </c>
      <c r="AD52" s="8">
        <f>IF(Fietsen!G51="Rollen",Fietsen!I51,0)</f>
        <v>0</v>
      </c>
      <c r="AE52" s="8">
        <f>IF(Fietsen!G51="Veld",Fietsen!I51,0)</f>
        <v>0</v>
      </c>
      <c r="AF52" s="125"/>
      <c r="AG52" s="8">
        <f>IF(Fietsen!E51="Herstel",Fietsen!I51,0)</f>
        <v>0</v>
      </c>
      <c r="AH52" s="8">
        <f>IF(Fietsen!E51="LSD",Fietsen!I51,0)</f>
        <v>0</v>
      </c>
      <c r="AI52" s="8">
        <f>IF(Fietsen!E51="Extensieve uithouding",Fietsen!I51,0)</f>
        <v>0</v>
      </c>
      <c r="AJ52" s="8">
        <f>IF(Fietsen!E51="Intensieve uithouding",Fietsen!I51,0)</f>
        <v>0</v>
      </c>
      <c r="AK52" s="8">
        <f>IF(Fietsen!E51="Interval/Blokken",Fietsen!I51,0)</f>
        <v>0</v>
      </c>
      <c r="AL52" s="8">
        <f>IF(Fietsen!E51="VO2max",Fietsen!I51,0)</f>
        <v>0</v>
      </c>
      <c r="AM52" s="8">
        <f>IF(Fietsen!E51="Snelheid",Fietsen!I51,0)</f>
        <v>0</v>
      </c>
      <c r="AN52" s="8">
        <f>IF(Fietsen!E51="Souplesse",Fietsen!I51,0)</f>
        <v>0</v>
      </c>
      <c r="AO52" s="8">
        <f>IF(Fietsen!E51="Krachtuithouding",Fietsen!I51,0)</f>
        <v>0</v>
      </c>
      <c r="AP52" s="8">
        <f>IF(Fietsen!E51="Explosieve kracht",Fietsen!I51,0)</f>
        <v>0</v>
      </c>
      <c r="AQ52" s="8">
        <f>IF(Fietsen!E51="Wedstrijd",Fietsen!I51,0)</f>
        <v>0</v>
      </c>
      <c r="AR52" s="125"/>
      <c r="AS52" s="143">
        <f>IF(Lopen!G51="Weg",Lopen!H51,0)</f>
        <v>0</v>
      </c>
      <c r="AT52" s="8">
        <f>IF(Lopen!G51="Veld",Lopen!H51,0)</f>
        <v>0</v>
      </c>
      <c r="AU52" s="8">
        <f>IF(Lopen!G51="Piste",Lopen!H51,0)</f>
        <v>0</v>
      </c>
      <c r="AV52" s="139"/>
      <c r="AW52" s="8">
        <f>IF(Lopen!E51="Herstel",Lopen!H51,0)</f>
        <v>0</v>
      </c>
      <c r="AX52" s="8">
        <f>IF(Lopen!E51="Extensieve duur",Lopen!H51,0)</f>
        <v>0</v>
      </c>
      <c r="AY52" s="8">
        <f>IF(Lopen!E51="Tempoloop",Lopen!H51,0)</f>
        <v>0</v>
      </c>
      <c r="AZ52" s="8">
        <f>IF(Lopen!E51="Wisselloop",Lopen!H51,0)</f>
        <v>0</v>
      </c>
      <c r="BA52" s="8">
        <f>IF(Lopen!E51="Blokloop",Lopen!H51,0)</f>
        <v>0</v>
      </c>
      <c r="BB52" s="8">
        <f>IF(Lopen!E51="Versnellingen",Lopen!H51,0)</f>
        <v>0</v>
      </c>
      <c r="BC52" s="8">
        <f>IF(Lopen!E51="Fartlek",Lopen!H51,0)</f>
        <v>0</v>
      </c>
      <c r="BD52" s="8">
        <f>IF(Lopen!E51="Krachttraining",Lopen!H51,0)</f>
        <v>0</v>
      </c>
      <c r="BE52" s="144">
        <f>IF(Lopen!E51="Wedstrijd",Lopen!H51,0)</f>
        <v>0</v>
      </c>
    </row>
    <row r="53" spans="1:57">
      <c r="A53" s="199"/>
      <c r="B53" s="83" t="s">
        <v>15</v>
      </c>
      <c r="C53" s="75">
        <v>40498</v>
      </c>
      <c r="D53" s="153"/>
      <c r="E53" s="85">
        <f>IF(Zwemmen!H52&gt;0,1,0)</f>
        <v>0</v>
      </c>
      <c r="F53" s="85">
        <f>IF(Fietsen!I52&gt;0,1,0)</f>
        <v>0</v>
      </c>
      <c r="G53" s="85">
        <f>IF(Lopen!H52&gt;0,1,0)</f>
        <v>0</v>
      </c>
      <c r="H53" s="107"/>
      <c r="I53" s="95">
        <f>IF(Zwemmen!E52="Zwembad Aalst",1,0)</f>
        <v>0</v>
      </c>
      <c r="J53" s="85">
        <f>IF(Zwemmen!E52="Zwembad Brussel",1,0)</f>
        <v>0</v>
      </c>
      <c r="K53" s="85">
        <f>IF(Zwemmen!E52="Zwembad Wachtebeke",1,0)</f>
        <v>0</v>
      </c>
      <c r="L53" s="85">
        <f>IF(Zwemmen!E52="Zwembad Ander",1,0)</f>
        <v>0</v>
      </c>
      <c r="M53" s="85">
        <f>IF(Zwemmen!E52="Open Water Nieuwdonk",1,0)</f>
        <v>0</v>
      </c>
      <c r="N53" s="85">
        <f>IF(Zwemmen!E52="Open Water Ander",1,0)</f>
        <v>0</v>
      </c>
      <c r="O53" s="104"/>
      <c r="P53" s="85">
        <f t="shared" si="7"/>
        <v>0</v>
      </c>
      <c r="Q53" s="85">
        <f t="shared" si="8"/>
        <v>0</v>
      </c>
      <c r="R53" s="104"/>
      <c r="S53" s="89">
        <f>IF(Zwemmen!F52="Techniek",Zwemmen!I52,0)</f>
        <v>0</v>
      </c>
      <c r="T53" s="89">
        <f>IF(Zwemmen!F52="Extensieve uithouding",Zwemmen!I52,0)</f>
        <v>0</v>
      </c>
      <c r="U53" s="89">
        <f>IF(Zwemmen!F52="Intensieve uithouding",Zwemmen!I52,0)</f>
        <v>0</v>
      </c>
      <c r="V53" s="89">
        <f>IF(Zwemmen!F52="Snelheid",Zwemmen!I52,0)</f>
        <v>0</v>
      </c>
      <c r="W53" s="96">
        <f>IF(Zwemmen!F52="Wedstrijd",Zwemmen!I52,0)</f>
        <v>0</v>
      </c>
      <c r="X53" s="124"/>
      <c r="Y53" s="8">
        <f>IF(Fietsen!H52="Wegfiets",Fietsen!I52,0)</f>
        <v>0</v>
      </c>
      <c r="Z53" s="8">
        <f>IF(Fietsen!H52="Tijdritfiets",Fietsen!I52,0)</f>
        <v>0</v>
      </c>
      <c r="AA53" s="8">
        <f>IF(Fietsen!H52="Mountainbike",Fietsen!I52,0)</f>
        <v>0</v>
      </c>
      <c r="AB53" s="124"/>
      <c r="AC53" s="8">
        <f>IF(Fietsen!G52="Weg",Fietsen!I52,0)</f>
        <v>0</v>
      </c>
      <c r="AD53" s="8">
        <f>IF(Fietsen!G52="Rollen",Fietsen!I52,0)</f>
        <v>0</v>
      </c>
      <c r="AE53" s="8">
        <f>IF(Fietsen!G52="Veld",Fietsen!I52,0)</f>
        <v>0</v>
      </c>
      <c r="AF53" s="125"/>
      <c r="AG53" s="8">
        <f>IF(Fietsen!E52="Herstel",Fietsen!I52,0)</f>
        <v>0</v>
      </c>
      <c r="AH53" s="8">
        <f>IF(Fietsen!E52="LSD",Fietsen!I52,0)</f>
        <v>0</v>
      </c>
      <c r="AI53" s="8">
        <f>IF(Fietsen!E52="Extensieve uithouding",Fietsen!I52,0)</f>
        <v>0</v>
      </c>
      <c r="AJ53" s="8">
        <f>IF(Fietsen!E52="Intensieve uithouding",Fietsen!I52,0)</f>
        <v>0</v>
      </c>
      <c r="AK53" s="8">
        <f>IF(Fietsen!E52="Interval/Blokken",Fietsen!I52,0)</f>
        <v>0</v>
      </c>
      <c r="AL53" s="8">
        <f>IF(Fietsen!E52="VO2max",Fietsen!I52,0)</f>
        <v>0</v>
      </c>
      <c r="AM53" s="8">
        <f>IF(Fietsen!E52="Snelheid",Fietsen!I52,0)</f>
        <v>0</v>
      </c>
      <c r="AN53" s="8">
        <f>IF(Fietsen!E52="Souplesse",Fietsen!I52,0)</f>
        <v>0</v>
      </c>
      <c r="AO53" s="8">
        <f>IF(Fietsen!E52="Krachtuithouding",Fietsen!I52,0)</f>
        <v>0</v>
      </c>
      <c r="AP53" s="8">
        <f>IF(Fietsen!E52="Explosieve kracht",Fietsen!I52,0)</f>
        <v>0</v>
      </c>
      <c r="AQ53" s="8">
        <f>IF(Fietsen!E52="Wedstrijd",Fietsen!I52,0)</f>
        <v>0</v>
      </c>
      <c r="AR53" s="125"/>
      <c r="AS53" s="143">
        <f>IF(Lopen!G52="Weg",Lopen!H52,0)</f>
        <v>0</v>
      </c>
      <c r="AT53" s="8">
        <f>IF(Lopen!G52="Veld",Lopen!H52,0)</f>
        <v>0</v>
      </c>
      <c r="AU53" s="8">
        <f>IF(Lopen!G52="Piste",Lopen!H52,0)</f>
        <v>0</v>
      </c>
      <c r="AV53" s="139"/>
      <c r="AW53" s="8">
        <f>IF(Lopen!E52="Herstel",Lopen!H52,0)</f>
        <v>0</v>
      </c>
      <c r="AX53" s="8">
        <f>IF(Lopen!E52="Extensieve duur",Lopen!H52,0)</f>
        <v>0</v>
      </c>
      <c r="AY53" s="8">
        <f>IF(Lopen!E52="Tempoloop",Lopen!H52,0)</f>
        <v>0</v>
      </c>
      <c r="AZ53" s="8">
        <f>IF(Lopen!E52="Wisselloop",Lopen!H52,0)</f>
        <v>0</v>
      </c>
      <c r="BA53" s="8">
        <f>IF(Lopen!E52="Blokloop",Lopen!H52,0)</f>
        <v>0</v>
      </c>
      <c r="BB53" s="8">
        <f>IF(Lopen!E52="Versnellingen",Lopen!H52,0)</f>
        <v>0</v>
      </c>
      <c r="BC53" s="8">
        <f>IF(Lopen!E52="Fartlek",Lopen!H52,0)</f>
        <v>0</v>
      </c>
      <c r="BD53" s="8">
        <f>IF(Lopen!E52="Krachttraining",Lopen!H52,0)</f>
        <v>0</v>
      </c>
      <c r="BE53" s="144">
        <f>IF(Lopen!E52="Wedstrijd",Lopen!H52,0)</f>
        <v>0</v>
      </c>
    </row>
    <row r="54" spans="1:57">
      <c r="A54" s="199"/>
      <c r="B54" s="83" t="s">
        <v>16</v>
      </c>
      <c r="C54" s="75">
        <v>40499</v>
      </c>
      <c r="D54" s="153"/>
      <c r="E54" s="85">
        <f>IF(Zwemmen!H53&gt;0,1,0)</f>
        <v>0</v>
      </c>
      <c r="F54" s="85">
        <f>IF(Fietsen!I53&gt;0,1,0)</f>
        <v>0</v>
      </c>
      <c r="G54" s="85">
        <f>IF(Lopen!H53&gt;0,1,0)</f>
        <v>0</v>
      </c>
      <c r="H54" s="107"/>
      <c r="I54" s="95">
        <f>IF(Zwemmen!E53="Zwembad Aalst",1,0)</f>
        <v>0</v>
      </c>
      <c r="J54" s="85">
        <f>IF(Zwemmen!E53="Zwembad Brussel",1,0)</f>
        <v>0</v>
      </c>
      <c r="K54" s="85">
        <f>IF(Zwemmen!E53="Zwembad Wachtebeke",1,0)</f>
        <v>0</v>
      </c>
      <c r="L54" s="85">
        <f>IF(Zwemmen!E53="Zwembad Ander",1,0)</f>
        <v>0</v>
      </c>
      <c r="M54" s="85">
        <f>IF(Zwemmen!E53="Open Water Nieuwdonk",1,0)</f>
        <v>0</v>
      </c>
      <c r="N54" s="85">
        <f>IF(Zwemmen!E53="Open Water Ander",1,0)</f>
        <v>0</v>
      </c>
      <c r="O54" s="104"/>
      <c r="P54" s="85">
        <f t="shared" si="7"/>
        <v>0</v>
      </c>
      <c r="Q54" s="85">
        <f t="shared" si="8"/>
        <v>0</v>
      </c>
      <c r="R54" s="104"/>
      <c r="S54" s="89">
        <f>IF(Zwemmen!F53="Techniek",Zwemmen!I53,0)</f>
        <v>0</v>
      </c>
      <c r="T54" s="89">
        <f>IF(Zwemmen!F53="Extensieve uithouding",Zwemmen!I53,0)</f>
        <v>0</v>
      </c>
      <c r="U54" s="89">
        <f>IF(Zwemmen!F53="Intensieve uithouding",Zwemmen!I53,0)</f>
        <v>0</v>
      </c>
      <c r="V54" s="89">
        <f>IF(Zwemmen!F53="Snelheid",Zwemmen!I53,0)</f>
        <v>0</v>
      </c>
      <c r="W54" s="96">
        <f>IF(Zwemmen!F53="Wedstrijd",Zwemmen!I53,0)</f>
        <v>0</v>
      </c>
      <c r="X54" s="124"/>
      <c r="Y54" s="8">
        <f>IF(Fietsen!H53="Wegfiets",Fietsen!I53,0)</f>
        <v>0</v>
      </c>
      <c r="Z54" s="8">
        <f>IF(Fietsen!H53="Tijdritfiets",Fietsen!I53,0)</f>
        <v>0</v>
      </c>
      <c r="AA54" s="8">
        <f>IF(Fietsen!H53="Mountainbike",Fietsen!I53,0)</f>
        <v>0</v>
      </c>
      <c r="AB54" s="124"/>
      <c r="AC54" s="8">
        <f>IF(Fietsen!G53="Weg",Fietsen!I53,0)</f>
        <v>0</v>
      </c>
      <c r="AD54" s="8">
        <f>IF(Fietsen!G53="Rollen",Fietsen!I53,0)</f>
        <v>0</v>
      </c>
      <c r="AE54" s="8">
        <f>IF(Fietsen!G53="Veld",Fietsen!I53,0)</f>
        <v>0</v>
      </c>
      <c r="AF54" s="125"/>
      <c r="AG54" s="8">
        <f>IF(Fietsen!E53="Herstel",Fietsen!I53,0)</f>
        <v>0</v>
      </c>
      <c r="AH54" s="8">
        <f>IF(Fietsen!E53="LSD",Fietsen!I53,0)</f>
        <v>0</v>
      </c>
      <c r="AI54" s="8">
        <f>IF(Fietsen!E53="Extensieve uithouding",Fietsen!I53,0)</f>
        <v>0</v>
      </c>
      <c r="AJ54" s="8">
        <f>IF(Fietsen!E53="Intensieve uithouding",Fietsen!I53,0)</f>
        <v>0</v>
      </c>
      <c r="AK54" s="8">
        <f>IF(Fietsen!E53="Interval/Blokken",Fietsen!I53,0)</f>
        <v>0</v>
      </c>
      <c r="AL54" s="8">
        <f>IF(Fietsen!E53="VO2max",Fietsen!I53,0)</f>
        <v>0</v>
      </c>
      <c r="AM54" s="8">
        <f>IF(Fietsen!E53="Snelheid",Fietsen!I53,0)</f>
        <v>0</v>
      </c>
      <c r="AN54" s="8">
        <f>IF(Fietsen!E53="Souplesse",Fietsen!I53,0)</f>
        <v>0</v>
      </c>
      <c r="AO54" s="8">
        <f>IF(Fietsen!E53="Krachtuithouding",Fietsen!I53,0)</f>
        <v>0</v>
      </c>
      <c r="AP54" s="8">
        <f>IF(Fietsen!E53="Explosieve kracht",Fietsen!I53,0)</f>
        <v>0</v>
      </c>
      <c r="AQ54" s="8">
        <f>IF(Fietsen!E53="Wedstrijd",Fietsen!I53,0)</f>
        <v>0</v>
      </c>
      <c r="AR54" s="125"/>
      <c r="AS54" s="143">
        <f>IF(Lopen!G53="Weg",Lopen!H53,0)</f>
        <v>0</v>
      </c>
      <c r="AT54" s="8">
        <f>IF(Lopen!G53="Veld",Lopen!H53,0)</f>
        <v>0</v>
      </c>
      <c r="AU54" s="8">
        <f>IF(Lopen!G53="Piste",Lopen!H53,0)</f>
        <v>0</v>
      </c>
      <c r="AV54" s="139"/>
      <c r="AW54" s="8">
        <f>IF(Lopen!E53="Herstel",Lopen!H53,0)</f>
        <v>0</v>
      </c>
      <c r="AX54" s="8">
        <f>IF(Lopen!E53="Extensieve duur",Lopen!H53,0)</f>
        <v>0</v>
      </c>
      <c r="AY54" s="8">
        <f>IF(Lopen!E53="Tempoloop",Lopen!H53,0)</f>
        <v>0</v>
      </c>
      <c r="AZ54" s="8">
        <f>IF(Lopen!E53="Wisselloop",Lopen!H53,0)</f>
        <v>0</v>
      </c>
      <c r="BA54" s="8">
        <f>IF(Lopen!E53="Blokloop",Lopen!H53,0)</f>
        <v>0</v>
      </c>
      <c r="BB54" s="8">
        <f>IF(Lopen!E53="Versnellingen",Lopen!H53,0)</f>
        <v>0</v>
      </c>
      <c r="BC54" s="8">
        <f>IF(Lopen!E53="Fartlek",Lopen!H53,0)</f>
        <v>0</v>
      </c>
      <c r="BD54" s="8">
        <f>IF(Lopen!E53="Krachttraining",Lopen!H53,0)</f>
        <v>0</v>
      </c>
      <c r="BE54" s="144">
        <f>IF(Lopen!E53="Wedstrijd",Lopen!H53,0)</f>
        <v>0</v>
      </c>
    </row>
    <row r="55" spans="1:57">
      <c r="A55" s="199"/>
      <c r="B55" s="83" t="s">
        <v>17</v>
      </c>
      <c r="C55" s="75">
        <v>40500</v>
      </c>
      <c r="D55" s="153"/>
      <c r="E55" s="85">
        <f>IF(Zwemmen!H54&gt;0,1,0)</f>
        <v>0</v>
      </c>
      <c r="F55" s="85">
        <f>IF(Fietsen!I54&gt;0,1,0)</f>
        <v>0</v>
      </c>
      <c r="G55" s="85">
        <f>IF(Lopen!H54&gt;0,1,0)</f>
        <v>0</v>
      </c>
      <c r="H55" s="107"/>
      <c r="I55" s="95">
        <f>IF(Zwemmen!E54="Zwembad Aalst",1,0)</f>
        <v>0</v>
      </c>
      <c r="J55" s="85">
        <f>IF(Zwemmen!E54="Zwembad Brussel",1,0)</f>
        <v>0</v>
      </c>
      <c r="K55" s="85">
        <f>IF(Zwemmen!E54="Zwembad Wachtebeke",1,0)</f>
        <v>0</v>
      </c>
      <c r="L55" s="85">
        <f>IF(Zwemmen!E54="Zwembad Ander",1,0)</f>
        <v>0</v>
      </c>
      <c r="M55" s="85">
        <f>IF(Zwemmen!E54="Open Water Nieuwdonk",1,0)</f>
        <v>0</v>
      </c>
      <c r="N55" s="85">
        <f>IF(Zwemmen!E54="Open Water Ander",1,0)</f>
        <v>0</v>
      </c>
      <c r="O55" s="104"/>
      <c r="P55" s="85">
        <f t="shared" si="7"/>
        <v>0</v>
      </c>
      <c r="Q55" s="85">
        <f t="shared" si="8"/>
        <v>0</v>
      </c>
      <c r="R55" s="104"/>
      <c r="S55" s="89">
        <f>IF(Zwemmen!F54="Techniek",Zwemmen!I54,0)</f>
        <v>0</v>
      </c>
      <c r="T55" s="89">
        <f>IF(Zwemmen!F54="Extensieve uithouding",Zwemmen!I54,0)</f>
        <v>0</v>
      </c>
      <c r="U55" s="89">
        <f>IF(Zwemmen!F54="Intensieve uithouding",Zwemmen!I54,0)</f>
        <v>0</v>
      </c>
      <c r="V55" s="89">
        <f>IF(Zwemmen!F54="Snelheid",Zwemmen!I54,0)</f>
        <v>0</v>
      </c>
      <c r="W55" s="96">
        <f>IF(Zwemmen!F54="Wedstrijd",Zwemmen!I54,0)</f>
        <v>0</v>
      </c>
      <c r="X55" s="124"/>
      <c r="Y55" s="8">
        <f>IF(Fietsen!H54="Wegfiets",Fietsen!I54,0)</f>
        <v>0</v>
      </c>
      <c r="Z55" s="8">
        <f>IF(Fietsen!H54="Tijdritfiets",Fietsen!I54,0)</f>
        <v>0</v>
      </c>
      <c r="AA55" s="8">
        <f>IF(Fietsen!H54="Mountainbike",Fietsen!I54,0)</f>
        <v>0</v>
      </c>
      <c r="AB55" s="124"/>
      <c r="AC55" s="8">
        <f>IF(Fietsen!G54="Weg",Fietsen!I54,0)</f>
        <v>0</v>
      </c>
      <c r="AD55" s="8">
        <f>IF(Fietsen!G54="Rollen",Fietsen!I54,0)</f>
        <v>0</v>
      </c>
      <c r="AE55" s="8">
        <f>IF(Fietsen!G54="Veld",Fietsen!I54,0)</f>
        <v>0</v>
      </c>
      <c r="AF55" s="125"/>
      <c r="AG55" s="8">
        <f>IF(Fietsen!E54="Herstel",Fietsen!I54,0)</f>
        <v>0</v>
      </c>
      <c r="AH55" s="8">
        <f>IF(Fietsen!E54="LSD",Fietsen!I54,0)</f>
        <v>0</v>
      </c>
      <c r="AI55" s="8">
        <f>IF(Fietsen!E54="Extensieve uithouding",Fietsen!I54,0)</f>
        <v>0</v>
      </c>
      <c r="AJ55" s="8">
        <f>IF(Fietsen!E54="Intensieve uithouding",Fietsen!I54,0)</f>
        <v>0</v>
      </c>
      <c r="AK55" s="8">
        <f>IF(Fietsen!E54="Interval/Blokken",Fietsen!I54,0)</f>
        <v>0</v>
      </c>
      <c r="AL55" s="8">
        <f>IF(Fietsen!E54="VO2max",Fietsen!I54,0)</f>
        <v>0</v>
      </c>
      <c r="AM55" s="8">
        <f>IF(Fietsen!E54="Snelheid",Fietsen!I54,0)</f>
        <v>0</v>
      </c>
      <c r="AN55" s="8">
        <f>IF(Fietsen!E54="Souplesse",Fietsen!I54,0)</f>
        <v>0</v>
      </c>
      <c r="AO55" s="8">
        <f>IF(Fietsen!E54="Krachtuithouding",Fietsen!I54,0)</f>
        <v>0</v>
      </c>
      <c r="AP55" s="8">
        <f>IF(Fietsen!E54="Explosieve kracht",Fietsen!I54,0)</f>
        <v>0</v>
      </c>
      <c r="AQ55" s="8">
        <f>IF(Fietsen!E54="Wedstrijd",Fietsen!I54,0)</f>
        <v>0</v>
      </c>
      <c r="AR55" s="125"/>
      <c r="AS55" s="143">
        <f>IF(Lopen!G54="Weg",Lopen!H54,0)</f>
        <v>0</v>
      </c>
      <c r="AT55" s="8">
        <f>IF(Lopen!G54="Veld",Lopen!H54,0)</f>
        <v>0</v>
      </c>
      <c r="AU55" s="8">
        <f>IF(Lopen!G54="Piste",Lopen!H54,0)</f>
        <v>0</v>
      </c>
      <c r="AV55" s="139"/>
      <c r="AW55" s="8">
        <f>IF(Lopen!E54="Herstel",Lopen!H54,0)</f>
        <v>0</v>
      </c>
      <c r="AX55" s="8">
        <f>IF(Lopen!E54="Extensieve duur",Lopen!H54,0)</f>
        <v>0</v>
      </c>
      <c r="AY55" s="8">
        <f>IF(Lopen!E54="Tempoloop",Lopen!H54,0)</f>
        <v>0</v>
      </c>
      <c r="AZ55" s="8">
        <f>IF(Lopen!E54="Wisselloop",Lopen!H54,0)</f>
        <v>0</v>
      </c>
      <c r="BA55" s="8">
        <f>IF(Lopen!E54="Blokloop",Lopen!H54,0)</f>
        <v>0</v>
      </c>
      <c r="BB55" s="8">
        <f>IF(Lopen!E54="Versnellingen",Lopen!H54,0)</f>
        <v>0</v>
      </c>
      <c r="BC55" s="8">
        <f>IF(Lopen!E54="Fartlek",Lopen!H54,0)</f>
        <v>0</v>
      </c>
      <c r="BD55" s="8">
        <f>IF(Lopen!E54="Krachttraining",Lopen!H54,0)</f>
        <v>0</v>
      </c>
      <c r="BE55" s="144">
        <f>IF(Lopen!E54="Wedstrijd",Lopen!H54,0)</f>
        <v>0</v>
      </c>
    </row>
    <row r="56" spans="1:57">
      <c r="A56" s="199"/>
      <c r="B56" s="83" t="s">
        <v>11</v>
      </c>
      <c r="C56" s="75">
        <v>40501</v>
      </c>
      <c r="D56" s="153"/>
      <c r="E56" s="85">
        <f>IF(Zwemmen!H55&gt;0,1,0)</f>
        <v>0</v>
      </c>
      <c r="F56" s="85">
        <f>IF(Fietsen!I55&gt;0,1,0)</f>
        <v>0</v>
      </c>
      <c r="G56" s="85">
        <f>IF(Lopen!H55&gt;0,1,0)</f>
        <v>0</v>
      </c>
      <c r="H56" s="107"/>
      <c r="I56" s="95">
        <f>IF(Zwemmen!E55="Zwembad Aalst",1,0)</f>
        <v>0</v>
      </c>
      <c r="J56" s="85">
        <f>IF(Zwemmen!E55="Zwembad Brussel",1,0)</f>
        <v>0</v>
      </c>
      <c r="K56" s="85">
        <f>IF(Zwemmen!E55="Zwembad Wachtebeke",1,0)</f>
        <v>0</v>
      </c>
      <c r="L56" s="85">
        <f>IF(Zwemmen!E55="Zwembad Ander",1,0)</f>
        <v>0</v>
      </c>
      <c r="M56" s="85">
        <f>IF(Zwemmen!E55="Open Water Nieuwdonk",1,0)</f>
        <v>0</v>
      </c>
      <c r="N56" s="85">
        <f>IF(Zwemmen!E55="Open Water Ander",1,0)</f>
        <v>0</v>
      </c>
      <c r="O56" s="104"/>
      <c r="P56" s="85">
        <f t="shared" si="7"/>
        <v>0</v>
      </c>
      <c r="Q56" s="85">
        <f t="shared" si="8"/>
        <v>0</v>
      </c>
      <c r="R56" s="104"/>
      <c r="S56" s="89">
        <f>IF(Zwemmen!F55="Techniek",Zwemmen!I55,0)</f>
        <v>0</v>
      </c>
      <c r="T56" s="89">
        <f>IF(Zwemmen!F55="Extensieve uithouding",Zwemmen!I55,0)</f>
        <v>0</v>
      </c>
      <c r="U56" s="89">
        <f>IF(Zwemmen!F55="Intensieve uithouding",Zwemmen!I55,0)</f>
        <v>0</v>
      </c>
      <c r="V56" s="89">
        <f>IF(Zwemmen!F55="Snelheid",Zwemmen!I55,0)</f>
        <v>0</v>
      </c>
      <c r="W56" s="96">
        <f>IF(Zwemmen!F55="Wedstrijd",Zwemmen!I55,0)</f>
        <v>0</v>
      </c>
      <c r="X56" s="124"/>
      <c r="Y56" s="8">
        <f>IF(Fietsen!H55="Wegfiets",Fietsen!I55,0)</f>
        <v>0</v>
      </c>
      <c r="Z56" s="8">
        <f>IF(Fietsen!H55="Tijdritfiets",Fietsen!I55,0)</f>
        <v>0</v>
      </c>
      <c r="AA56" s="8">
        <f>IF(Fietsen!H55="Mountainbike",Fietsen!I55,0)</f>
        <v>0</v>
      </c>
      <c r="AB56" s="124"/>
      <c r="AC56" s="8">
        <f>IF(Fietsen!G55="Weg",Fietsen!I55,0)</f>
        <v>0</v>
      </c>
      <c r="AD56" s="8">
        <f>IF(Fietsen!G55="Rollen",Fietsen!I55,0)</f>
        <v>0</v>
      </c>
      <c r="AE56" s="8">
        <f>IF(Fietsen!G55="Veld",Fietsen!I55,0)</f>
        <v>0</v>
      </c>
      <c r="AF56" s="125"/>
      <c r="AG56" s="8">
        <f>IF(Fietsen!E55="Herstel",Fietsen!I55,0)</f>
        <v>0</v>
      </c>
      <c r="AH56" s="8">
        <f>IF(Fietsen!E55="LSD",Fietsen!I55,0)</f>
        <v>0</v>
      </c>
      <c r="AI56" s="8">
        <f>IF(Fietsen!E55="Extensieve uithouding",Fietsen!I55,0)</f>
        <v>0</v>
      </c>
      <c r="AJ56" s="8">
        <f>IF(Fietsen!E55="Intensieve uithouding",Fietsen!I55,0)</f>
        <v>0</v>
      </c>
      <c r="AK56" s="8">
        <f>IF(Fietsen!E55="Interval/Blokken",Fietsen!I55,0)</f>
        <v>0</v>
      </c>
      <c r="AL56" s="8">
        <f>IF(Fietsen!E55="VO2max",Fietsen!I55,0)</f>
        <v>0</v>
      </c>
      <c r="AM56" s="8">
        <f>IF(Fietsen!E55="Snelheid",Fietsen!I55,0)</f>
        <v>0</v>
      </c>
      <c r="AN56" s="8">
        <f>IF(Fietsen!E55="Souplesse",Fietsen!I55,0)</f>
        <v>0</v>
      </c>
      <c r="AO56" s="8">
        <f>IF(Fietsen!E55="Krachtuithouding",Fietsen!I55,0)</f>
        <v>0</v>
      </c>
      <c r="AP56" s="8">
        <f>IF(Fietsen!E55="Explosieve kracht",Fietsen!I55,0)</f>
        <v>0</v>
      </c>
      <c r="AQ56" s="8">
        <f>IF(Fietsen!E55="Wedstrijd",Fietsen!I55,0)</f>
        <v>0</v>
      </c>
      <c r="AR56" s="125"/>
      <c r="AS56" s="143">
        <f>IF(Lopen!G55="Weg",Lopen!H55,0)</f>
        <v>0</v>
      </c>
      <c r="AT56" s="8">
        <f>IF(Lopen!G55="Veld",Lopen!H55,0)</f>
        <v>0</v>
      </c>
      <c r="AU56" s="8">
        <f>IF(Lopen!G55="Piste",Lopen!H55,0)</f>
        <v>0</v>
      </c>
      <c r="AV56" s="139"/>
      <c r="AW56" s="8">
        <f>IF(Lopen!E55="Herstel",Lopen!H55,0)</f>
        <v>0</v>
      </c>
      <c r="AX56" s="8">
        <f>IF(Lopen!E55="Extensieve duur",Lopen!H55,0)</f>
        <v>0</v>
      </c>
      <c r="AY56" s="8">
        <f>IF(Lopen!E55="Tempoloop",Lopen!H55,0)</f>
        <v>0</v>
      </c>
      <c r="AZ56" s="8">
        <f>IF(Lopen!E55="Wisselloop",Lopen!H55,0)</f>
        <v>0</v>
      </c>
      <c r="BA56" s="8">
        <f>IF(Lopen!E55="Blokloop",Lopen!H55,0)</f>
        <v>0</v>
      </c>
      <c r="BB56" s="8">
        <f>IF(Lopen!E55="Versnellingen",Lopen!H55,0)</f>
        <v>0</v>
      </c>
      <c r="BC56" s="8">
        <f>IF(Lopen!E55="Fartlek",Lopen!H55,0)</f>
        <v>0</v>
      </c>
      <c r="BD56" s="8">
        <f>IF(Lopen!E55="Krachttraining",Lopen!H55,0)</f>
        <v>0</v>
      </c>
      <c r="BE56" s="144">
        <f>IF(Lopen!E55="Wedstrijd",Lopen!H55,0)</f>
        <v>0</v>
      </c>
    </row>
    <row r="57" spans="1:57">
      <c r="A57" s="199"/>
      <c r="B57" s="19" t="s">
        <v>12</v>
      </c>
      <c r="C57" s="77">
        <v>40502</v>
      </c>
      <c r="D57" s="153"/>
      <c r="E57" s="86">
        <f>IF(Zwemmen!H56&gt;0,1,0)</f>
        <v>0</v>
      </c>
      <c r="F57" s="86">
        <f>IF(Fietsen!I56&gt;0,1,0)</f>
        <v>0</v>
      </c>
      <c r="G57" s="86">
        <f>IF(Lopen!H56&gt;0,1,0)</f>
        <v>0</v>
      </c>
      <c r="H57" s="107"/>
      <c r="I57" s="97">
        <f>IF(Zwemmen!E56="Zwembad Aalst",1,0)</f>
        <v>0</v>
      </c>
      <c r="J57" s="86">
        <f>IF(Zwemmen!E56="Zwembad Brussel",1,0)</f>
        <v>0</v>
      </c>
      <c r="K57" s="86">
        <f>IF(Zwemmen!E56="Zwembad Wachtebeke",1,0)</f>
        <v>0</v>
      </c>
      <c r="L57" s="86">
        <f>IF(Zwemmen!E56="Zwembad Ander",1,0)</f>
        <v>0</v>
      </c>
      <c r="M57" s="86">
        <f>IF(Zwemmen!E56="Open Water Nieuwdonk",1,0)</f>
        <v>0</v>
      </c>
      <c r="N57" s="86">
        <f>IF(Zwemmen!E56="Open Water Ander",1,0)</f>
        <v>0</v>
      </c>
      <c r="O57" s="104"/>
      <c r="P57" s="86">
        <f t="shared" si="7"/>
        <v>0</v>
      </c>
      <c r="Q57" s="86">
        <f t="shared" si="8"/>
        <v>0</v>
      </c>
      <c r="R57" s="104"/>
      <c r="S57" s="90">
        <f>IF(Zwemmen!F56="Techniek",Zwemmen!I56,0)</f>
        <v>0</v>
      </c>
      <c r="T57" s="90">
        <f>IF(Zwemmen!F56="Extensieve uithouding",Zwemmen!I56,0)</f>
        <v>0</v>
      </c>
      <c r="U57" s="90">
        <f>IF(Zwemmen!F56="Intensieve uithouding",Zwemmen!I56,0)</f>
        <v>0</v>
      </c>
      <c r="V57" s="90">
        <f>IF(Zwemmen!F56="Snelheid",Zwemmen!I56,0)</f>
        <v>0</v>
      </c>
      <c r="W57" s="98">
        <f>IF(Zwemmen!F56="Wedstrijd",Zwemmen!I56,0)</f>
        <v>0</v>
      </c>
      <c r="X57" s="124"/>
      <c r="Y57" s="122">
        <f>IF(Fietsen!H56="Wegfiets",Fietsen!I56,0)</f>
        <v>0</v>
      </c>
      <c r="Z57" s="122">
        <f>IF(Fietsen!H56="Tijdritfiets",Fietsen!I56,0)</f>
        <v>0</v>
      </c>
      <c r="AA57" s="122">
        <f>IF(Fietsen!H56="Mountainbike",Fietsen!I56,0)</f>
        <v>0</v>
      </c>
      <c r="AB57" s="124"/>
      <c r="AC57" s="122">
        <f>IF(Fietsen!G56="Weg",Fietsen!I56,0)</f>
        <v>0</v>
      </c>
      <c r="AD57" s="122">
        <f>IF(Fietsen!G56="Rollen",Fietsen!I56,0)</f>
        <v>0</v>
      </c>
      <c r="AE57" s="122">
        <f>IF(Fietsen!G56="Veld",Fietsen!I56,0)</f>
        <v>0</v>
      </c>
      <c r="AF57" s="125"/>
      <c r="AG57" s="122">
        <f>IF(Fietsen!E56="Herstel",Fietsen!I56,0)</f>
        <v>0</v>
      </c>
      <c r="AH57" s="122">
        <f>IF(Fietsen!E56="LSD",Fietsen!I56,0)</f>
        <v>0</v>
      </c>
      <c r="AI57" s="122">
        <f>IF(Fietsen!E56="Extensieve uithouding",Fietsen!I56,0)</f>
        <v>0</v>
      </c>
      <c r="AJ57" s="122">
        <f>IF(Fietsen!E56="Intensieve uithouding",Fietsen!I56,0)</f>
        <v>0</v>
      </c>
      <c r="AK57" s="122">
        <f>IF(Fietsen!E56="Interval/Blokken",Fietsen!I56,0)</f>
        <v>0</v>
      </c>
      <c r="AL57" s="122">
        <f>IF(Fietsen!E56="VO2max",Fietsen!I56,0)</f>
        <v>0</v>
      </c>
      <c r="AM57" s="122">
        <f>IF(Fietsen!E56="Snelheid",Fietsen!I56,0)</f>
        <v>0</v>
      </c>
      <c r="AN57" s="122">
        <f>IF(Fietsen!E56="Souplesse",Fietsen!I56,0)</f>
        <v>0</v>
      </c>
      <c r="AO57" s="122">
        <f>IF(Fietsen!E56="Krachtuithouding",Fietsen!I56,0)</f>
        <v>0</v>
      </c>
      <c r="AP57" s="122">
        <f>IF(Fietsen!E56="Explosieve kracht",Fietsen!I56,0)</f>
        <v>0</v>
      </c>
      <c r="AQ57" s="122">
        <f>IF(Fietsen!E56="Wedstrijd",Fietsen!I56,0)</f>
        <v>0</v>
      </c>
      <c r="AR57" s="125"/>
      <c r="AS57" s="141">
        <f>IF(Lopen!G56="Weg",Lopen!H56,0)</f>
        <v>0</v>
      </c>
      <c r="AT57" s="122">
        <f>IF(Lopen!G56="Veld",Lopen!H56,0)</f>
        <v>0</v>
      </c>
      <c r="AU57" s="122">
        <f>IF(Lopen!G56="Piste",Lopen!H56,0)</f>
        <v>0</v>
      </c>
      <c r="AV57" s="139"/>
      <c r="AW57" s="122">
        <f>IF(Lopen!E56="Herstel",Lopen!H56,0)</f>
        <v>0</v>
      </c>
      <c r="AX57" s="122">
        <f>IF(Lopen!E56="Extensieve duur",Lopen!H56,0)</f>
        <v>0</v>
      </c>
      <c r="AY57" s="122">
        <f>IF(Lopen!E56="Tempoloop",Lopen!H56,0)</f>
        <v>0</v>
      </c>
      <c r="AZ57" s="122">
        <f>IF(Lopen!E56="Wisselloop",Lopen!H56,0)</f>
        <v>0</v>
      </c>
      <c r="BA57" s="122">
        <f>IF(Lopen!E56="Blokloop",Lopen!H56,0)</f>
        <v>0</v>
      </c>
      <c r="BB57" s="122">
        <f>IF(Lopen!E56="Versnellingen",Lopen!H56,0)</f>
        <v>0</v>
      </c>
      <c r="BC57" s="122">
        <f>IF(Lopen!E56="Fartlek",Lopen!H56,0)</f>
        <v>0</v>
      </c>
      <c r="BD57" s="122">
        <f>IF(Lopen!E56="Krachttraining",Lopen!H56,0)</f>
        <v>0</v>
      </c>
      <c r="BE57" s="142">
        <f>IF(Lopen!E56="Wedstrijd",Lopen!H56,0)</f>
        <v>0</v>
      </c>
    </row>
    <row r="58" spans="1:57">
      <c r="A58" s="199"/>
      <c r="B58" s="19" t="s">
        <v>13</v>
      </c>
      <c r="C58" s="77">
        <v>40503</v>
      </c>
      <c r="D58" s="153"/>
      <c r="E58" s="86">
        <f>IF(Zwemmen!H57&gt;0,1,0)</f>
        <v>0</v>
      </c>
      <c r="F58" s="86">
        <f>IF(Fietsen!I57&gt;0,1,0)</f>
        <v>0</v>
      </c>
      <c r="G58" s="86">
        <f>IF(Lopen!H57&gt;0,1,0)</f>
        <v>0</v>
      </c>
      <c r="H58" s="107"/>
      <c r="I58" s="97">
        <f>IF(Zwemmen!E57="Zwembad Aalst",1,0)</f>
        <v>0</v>
      </c>
      <c r="J58" s="86">
        <f>IF(Zwemmen!E57="Zwembad Brussel",1,0)</f>
        <v>0</v>
      </c>
      <c r="K58" s="86">
        <f>IF(Zwemmen!E57="Zwembad Wachtebeke",1,0)</f>
        <v>0</v>
      </c>
      <c r="L58" s="86">
        <f>IF(Zwemmen!E57="Zwembad Ander",1,0)</f>
        <v>0</v>
      </c>
      <c r="M58" s="86">
        <f>IF(Zwemmen!E57="Open Water Nieuwdonk",1,0)</f>
        <v>0</v>
      </c>
      <c r="N58" s="86">
        <f>IF(Zwemmen!E57="Open Water Ander",1,0)</f>
        <v>0</v>
      </c>
      <c r="O58" s="104"/>
      <c r="P58" s="86">
        <f t="shared" si="7"/>
        <v>0</v>
      </c>
      <c r="Q58" s="86">
        <f t="shared" si="8"/>
        <v>0</v>
      </c>
      <c r="R58" s="104"/>
      <c r="S58" s="90">
        <f>IF(Zwemmen!F57="Techniek",Zwemmen!I57,0)</f>
        <v>0</v>
      </c>
      <c r="T58" s="90">
        <f>IF(Zwemmen!F57="Extensieve uithouding",Zwemmen!I57,0)</f>
        <v>0</v>
      </c>
      <c r="U58" s="90">
        <f>IF(Zwemmen!F57="Intensieve uithouding",Zwemmen!I57,0)</f>
        <v>0</v>
      </c>
      <c r="V58" s="90">
        <f>IF(Zwemmen!F57="Snelheid",Zwemmen!I57,0)</f>
        <v>0</v>
      </c>
      <c r="W58" s="98">
        <f>IF(Zwemmen!F57="Wedstrijd",Zwemmen!I57,0)</f>
        <v>0</v>
      </c>
      <c r="X58" s="124"/>
      <c r="Y58" s="122">
        <f>IF(Fietsen!H57="Wegfiets",Fietsen!I57,0)</f>
        <v>0</v>
      </c>
      <c r="Z58" s="122">
        <f>IF(Fietsen!H57="Tijdritfiets",Fietsen!I57,0)</f>
        <v>0</v>
      </c>
      <c r="AA58" s="122">
        <f>IF(Fietsen!H57="Mountainbike",Fietsen!I57,0)</f>
        <v>0</v>
      </c>
      <c r="AB58" s="124"/>
      <c r="AC58" s="122">
        <f>IF(Fietsen!G57="Weg",Fietsen!I57,0)</f>
        <v>0</v>
      </c>
      <c r="AD58" s="122">
        <f>IF(Fietsen!G57="Rollen",Fietsen!I57,0)</f>
        <v>0</v>
      </c>
      <c r="AE58" s="122">
        <f>IF(Fietsen!G57="Veld",Fietsen!I57,0)</f>
        <v>0</v>
      </c>
      <c r="AF58" s="125"/>
      <c r="AG58" s="122">
        <f>IF(Fietsen!E57="Herstel",Fietsen!I57,0)</f>
        <v>0</v>
      </c>
      <c r="AH58" s="122">
        <f>IF(Fietsen!E57="LSD",Fietsen!I57,0)</f>
        <v>0</v>
      </c>
      <c r="AI58" s="122">
        <f>IF(Fietsen!E57="Extensieve uithouding",Fietsen!I57,0)</f>
        <v>0</v>
      </c>
      <c r="AJ58" s="122">
        <f>IF(Fietsen!E57="Intensieve uithouding",Fietsen!I57,0)</f>
        <v>0</v>
      </c>
      <c r="AK58" s="122">
        <f>IF(Fietsen!E57="Interval/Blokken",Fietsen!I57,0)</f>
        <v>0</v>
      </c>
      <c r="AL58" s="122">
        <f>IF(Fietsen!E57="VO2max",Fietsen!I57,0)</f>
        <v>0</v>
      </c>
      <c r="AM58" s="122">
        <f>IF(Fietsen!E57="Snelheid",Fietsen!I57,0)</f>
        <v>0</v>
      </c>
      <c r="AN58" s="122">
        <f>IF(Fietsen!E57="Souplesse",Fietsen!I57,0)</f>
        <v>0</v>
      </c>
      <c r="AO58" s="122">
        <f>IF(Fietsen!E57="Krachtuithouding",Fietsen!I57,0)</f>
        <v>0</v>
      </c>
      <c r="AP58" s="122">
        <f>IF(Fietsen!E57="Explosieve kracht",Fietsen!I57,0)</f>
        <v>0</v>
      </c>
      <c r="AQ58" s="122">
        <f>IF(Fietsen!E57="Wedstrijd",Fietsen!I57,0)</f>
        <v>0</v>
      </c>
      <c r="AR58" s="125"/>
      <c r="AS58" s="141">
        <f>IF(Lopen!G57="Weg",Lopen!H57,0)</f>
        <v>0</v>
      </c>
      <c r="AT58" s="122">
        <f>IF(Lopen!G57="Veld",Lopen!H57,0)</f>
        <v>0</v>
      </c>
      <c r="AU58" s="122">
        <f>IF(Lopen!G57="Piste",Lopen!H57,0)</f>
        <v>0</v>
      </c>
      <c r="AV58" s="139"/>
      <c r="AW58" s="122">
        <f>IF(Lopen!E57="Herstel",Lopen!H57,0)</f>
        <v>0</v>
      </c>
      <c r="AX58" s="122">
        <f>IF(Lopen!E57="Extensieve duur",Lopen!H57,0)</f>
        <v>0</v>
      </c>
      <c r="AY58" s="122">
        <f>IF(Lopen!E57="Tempoloop",Lopen!H57,0)</f>
        <v>0</v>
      </c>
      <c r="AZ58" s="122">
        <f>IF(Lopen!E57="Wisselloop",Lopen!H57,0)</f>
        <v>0</v>
      </c>
      <c r="BA58" s="122">
        <f>IF(Lopen!E57="Blokloop",Lopen!H57,0)</f>
        <v>0</v>
      </c>
      <c r="BB58" s="122">
        <f>IF(Lopen!E57="Versnellingen",Lopen!H57,0)</f>
        <v>0</v>
      </c>
      <c r="BC58" s="122">
        <f>IF(Lopen!E57="Fartlek",Lopen!H57,0)</f>
        <v>0</v>
      </c>
      <c r="BD58" s="122">
        <f>IF(Lopen!E57="Krachttraining",Lopen!H57,0)</f>
        <v>0</v>
      </c>
      <c r="BE58" s="142">
        <f>IF(Lopen!E57="Wedstrijd",Lopen!H57,0)</f>
        <v>0</v>
      </c>
    </row>
    <row r="59" spans="1:57">
      <c r="A59" s="199" t="s">
        <v>28</v>
      </c>
      <c r="B59" s="83" t="s">
        <v>14</v>
      </c>
      <c r="C59" s="75">
        <v>40504</v>
      </c>
      <c r="D59" s="153"/>
      <c r="E59" s="85">
        <f>IF(Zwemmen!H58&gt;0,1,0)</f>
        <v>0</v>
      </c>
      <c r="F59" s="85">
        <f>IF(Fietsen!I58&gt;0,1,0)</f>
        <v>0</v>
      </c>
      <c r="G59" s="85">
        <f>IF(Lopen!H58&gt;0,1,0)</f>
        <v>0</v>
      </c>
      <c r="H59" s="107"/>
      <c r="I59" s="95">
        <f>IF(Zwemmen!E58="Zwembad Aalst",1,0)</f>
        <v>0</v>
      </c>
      <c r="J59" s="85">
        <f>IF(Zwemmen!E58="Zwembad Brussel",1,0)</f>
        <v>0</v>
      </c>
      <c r="K59" s="85">
        <f>IF(Zwemmen!E58="Zwembad Wachtebeke",1,0)</f>
        <v>0</v>
      </c>
      <c r="L59" s="85">
        <f>IF(Zwemmen!E58="Zwembad Ander",1,0)</f>
        <v>0</v>
      </c>
      <c r="M59" s="85">
        <f>IF(Zwemmen!E58="Open Water Nieuwdonk",1,0)</f>
        <v>0</v>
      </c>
      <c r="N59" s="85">
        <f>IF(Zwemmen!E58="Open Water Ander",1,0)</f>
        <v>0</v>
      </c>
      <c r="O59" s="104"/>
      <c r="P59" s="85">
        <f t="shared" si="7"/>
        <v>0</v>
      </c>
      <c r="Q59" s="85">
        <f t="shared" si="8"/>
        <v>0</v>
      </c>
      <c r="R59" s="104"/>
      <c r="S59" s="89">
        <f>IF(Zwemmen!F58="Techniek",Zwemmen!I58,0)</f>
        <v>0</v>
      </c>
      <c r="T59" s="89">
        <f>IF(Zwemmen!F58="Extensieve uithouding",Zwemmen!I58,0)</f>
        <v>0</v>
      </c>
      <c r="U59" s="89">
        <f>IF(Zwemmen!F58="Intensieve uithouding",Zwemmen!I58,0)</f>
        <v>0</v>
      </c>
      <c r="V59" s="89">
        <f>IF(Zwemmen!F58="Snelheid",Zwemmen!I58,0)</f>
        <v>0</v>
      </c>
      <c r="W59" s="96">
        <f>IF(Zwemmen!F58="Wedstrijd",Zwemmen!I58,0)</f>
        <v>0</v>
      </c>
      <c r="X59" s="124"/>
      <c r="Y59" s="8">
        <f>IF(Fietsen!H58="Wegfiets",Fietsen!I58,0)</f>
        <v>0</v>
      </c>
      <c r="Z59" s="8">
        <f>IF(Fietsen!H58="Tijdritfiets",Fietsen!I58,0)</f>
        <v>0</v>
      </c>
      <c r="AA59" s="8">
        <f>IF(Fietsen!H58="Mountainbike",Fietsen!I58,0)</f>
        <v>0</v>
      </c>
      <c r="AB59" s="124"/>
      <c r="AC59" s="8">
        <f>IF(Fietsen!G58="Weg",Fietsen!I58,0)</f>
        <v>0</v>
      </c>
      <c r="AD59" s="8">
        <f>IF(Fietsen!G58="Rollen",Fietsen!I58,0)</f>
        <v>0</v>
      </c>
      <c r="AE59" s="8">
        <f>IF(Fietsen!G58="Veld",Fietsen!I58,0)</f>
        <v>0</v>
      </c>
      <c r="AF59" s="125"/>
      <c r="AG59" s="8">
        <f>IF(Fietsen!E58="Herstel",Fietsen!I58,0)</f>
        <v>0</v>
      </c>
      <c r="AH59" s="8">
        <f>IF(Fietsen!E58="LSD",Fietsen!I58,0)</f>
        <v>0</v>
      </c>
      <c r="AI59" s="8">
        <f>IF(Fietsen!E58="Extensieve uithouding",Fietsen!I58,0)</f>
        <v>0</v>
      </c>
      <c r="AJ59" s="8">
        <f>IF(Fietsen!E58="Intensieve uithouding",Fietsen!I58,0)</f>
        <v>0</v>
      </c>
      <c r="AK59" s="8">
        <f>IF(Fietsen!E58="Interval/Blokken",Fietsen!I58,0)</f>
        <v>0</v>
      </c>
      <c r="AL59" s="8">
        <f>IF(Fietsen!E58="VO2max",Fietsen!I58,0)</f>
        <v>0</v>
      </c>
      <c r="AM59" s="8">
        <f>IF(Fietsen!E58="Snelheid",Fietsen!I58,0)</f>
        <v>0</v>
      </c>
      <c r="AN59" s="8">
        <f>IF(Fietsen!E58="Souplesse",Fietsen!I58,0)</f>
        <v>0</v>
      </c>
      <c r="AO59" s="8">
        <f>IF(Fietsen!E58="Krachtuithouding",Fietsen!I58,0)</f>
        <v>0</v>
      </c>
      <c r="AP59" s="8">
        <f>IF(Fietsen!E58="Explosieve kracht",Fietsen!I58,0)</f>
        <v>0</v>
      </c>
      <c r="AQ59" s="8">
        <f>IF(Fietsen!E58="Wedstrijd",Fietsen!I58,0)</f>
        <v>0</v>
      </c>
      <c r="AR59" s="125"/>
      <c r="AS59" s="143">
        <f>IF(Lopen!G58="Weg",Lopen!H58,0)</f>
        <v>0</v>
      </c>
      <c r="AT59" s="8">
        <f>IF(Lopen!G58="Veld",Lopen!H58,0)</f>
        <v>0</v>
      </c>
      <c r="AU59" s="8">
        <f>IF(Lopen!G58="Piste",Lopen!H58,0)</f>
        <v>0</v>
      </c>
      <c r="AV59" s="139"/>
      <c r="AW59" s="8">
        <f>IF(Lopen!E58="Herstel",Lopen!H58,0)</f>
        <v>0</v>
      </c>
      <c r="AX59" s="8">
        <f>IF(Lopen!E58="Extensieve duur",Lopen!H58,0)</f>
        <v>0</v>
      </c>
      <c r="AY59" s="8">
        <f>IF(Lopen!E58="Tempoloop",Lopen!H58,0)</f>
        <v>0</v>
      </c>
      <c r="AZ59" s="8">
        <f>IF(Lopen!E58="Wisselloop",Lopen!H58,0)</f>
        <v>0</v>
      </c>
      <c r="BA59" s="8">
        <f>IF(Lopen!E58="Blokloop",Lopen!H58,0)</f>
        <v>0</v>
      </c>
      <c r="BB59" s="8">
        <f>IF(Lopen!E58="Versnellingen",Lopen!H58,0)</f>
        <v>0</v>
      </c>
      <c r="BC59" s="8">
        <f>IF(Lopen!E58="Fartlek",Lopen!H58,0)</f>
        <v>0</v>
      </c>
      <c r="BD59" s="8">
        <f>IF(Lopen!E58="Krachttraining",Lopen!H58,0)</f>
        <v>0</v>
      </c>
      <c r="BE59" s="144">
        <f>IF(Lopen!E58="Wedstrijd",Lopen!H58,0)</f>
        <v>0</v>
      </c>
    </row>
    <row r="60" spans="1:57">
      <c r="A60" s="199"/>
      <c r="B60" s="83" t="s">
        <v>15</v>
      </c>
      <c r="C60" s="75">
        <v>40505</v>
      </c>
      <c r="D60" s="153"/>
      <c r="E60" s="85">
        <f>IF(Zwemmen!H59&gt;0,1,0)</f>
        <v>0</v>
      </c>
      <c r="F60" s="85">
        <f>IF(Fietsen!I59&gt;0,1,0)</f>
        <v>0</v>
      </c>
      <c r="G60" s="85">
        <f>IF(Lopen!H59&gt;0,1,0)</f>
        <v>0</v>
      </c>
      <c r="H60" s="107"/>
      <c r="I60" s="95">
        <f>IF(Zwemmen!E59="Zwembad Aalst",1,0)</f>
        <v>0</v>
      </c>
      <c r="J60" s="85">
        <f>IF(Zwemmen!E59="Zwembad Brussel",1,0)</f>
        <v>0</v>
      </c>
      <c r="K60" s="85">
        <f>IF(Zwemmen!E59="Zwembad Wachtebeke",1,0)</f>
        <v>0</v>
      </c>
      <c r="L60" s="85">
        <f>IF(Zwemmen!E59="Zwembad Ander",1,0)</f>
        <v>0</v>
      </c>
      <c r="M60" s="85">
        <f>IF(Zwemmen!E59="Open Water Nieuwdonk",1,0)</f>
        <v>0</v>
      </c>
      <c r="N60" s="85">
        <f>IF(Zwemmen!E59="Open Water Ander",1,0)</f>
        <v>0</v>
      </c>
      <c r="O60" s="104"/>
      <c r="P60" s="85">
        <f t="shared" si="7"/>
        <v>0</v>
      </c>
      <c r="Q60" s="85">
        <f t="shared" si="8"/>
        <v>0</v>
      </c>
      <c r="R60" s="104"/>
      <c r="S60" s="89">
        <f>IF(Zwemmen!F59="Techniek",Zwemmen!I59,0)</f>
        <v>0</v>
      </c>
      <c r="T60" s="89">
        <f>IF(Zwemmen!F59="Extensieve uithouding",Zwemmen!I59,0)</f>
        <v>0</v>
      </c>
      <c r="U60" s="89">
        <f>IF(Zwemmen!F59="Intensieve uithouding",Zwemmen!I59,0)</f>
        <v>0</v>
      </c>
      <c r="V60" s="89">
        <f>IF(Zwemmen!F59="Snelheid",Zwemmen!I59,0)</f>
        <v>0</v>
      </c>
      <c r="W60" s="96">
        <f>IF(Zwemmen!F59="Wedstrijd",Zwemmen!I59,0)</f>
        <v>0</v>
      </c>
      <c r="X60" s="124"/>
      <c r="Y60" s="8">
        <f>IF(Fietsen!H59="Wegfiets",Fietsen!I59,0)</f>
        <v>0</v>
      </c>
      <c r="Z60" s="8">
        <f>IF(Fietsen!H59="Tijdritfiets",Fietsen!I59,0)</f>
        <v>0</v>
      </c>
      <c r="AA60" s="8">
        <f>IF(Fietsen!H59="Mountainbike",Fietsen!I59,0)</f>
        <v>0</v>
      </c>
      <c r="AB60" s="124"/>
      <c r="AC60" s="8">
        <f>IF(Fietsen!G59="Weg",Fietsen!I59,0)</f>
        <v>0</v>
      </c>
      <c r="AD60" s="8">
        <f>IF(Fietsen!G59="Rollen",Fietsen!I59,0)</f>
        <v>0</v>
      </c>
      <c r="AE60" s="8">
        <f>IF(Fietsen!G59="Veld",Fietsen!I59,0)</f>
        <v>0</v>
      </c>
      <c r="AF60" s="125"/>
      <c r="AG60" s="8">
        <f>IF(Fietsen!E59="Herstel",Fietsen!I59,0)</f>
        <v>0</v>
      </c>
      <c r="AH60" s="8">
        <f>IF(Fietsen!E59="LSD",Fietsen!I59,0)</f>
        <v>0</v>
      </c>
      <c r="AI60" s="8">
        <f>IF(Fietsen!E59="Extensieve uithouding",Fietsen!I59,0)</f>
        <v>0</v>
      </c>
      <c r="AJ60" s="8">
        <f>IF(Fietsen!E59="Intensieve uithouding",Fietsen!I59,0)</f>
        <v>0</v>
      </c>
      <c r="AK60" s="8">
        <f>IF(Fietsen!E59="Interval/Blokken",Fietsen!I59,0)</f>
        <v>0</v>
      </c>
      <c r="AL60" s="8">
        <f>IF(Fietsen!E59="VO2max",Fietsen!I59,0)</f>
        <v>0</v>
      </c>
      <c r="AM60" s="8">
        <f>IF(Fietsen!E59="Snelheid",Fietsen!I59,0)</f>
        <v>0</v>
      </c>
      <c r="AN60" s="8">
        <f>IF(Fietsen!E59="Souplesse",Fietsen!I59,0)</f>
        <v>0</v>
      </c>
      <c r="AO60" s="8">
        <f>IF(Fietsen!E59="Krachtuithouding",Fietsen!I59,0)</f>
        <v>0</v>
      </c>
      <c r="AP60" s="8">
        <f>IF(Fietsen!E59="Explosieve kracht",Fietsen!I59,0)</f>
        <v>0</v>
      </c>
      <c r="AQ60" s="8">
        <f>IF(Fietsen!E59="Wedstrijd",Fietsen!I59,0)</f>
        <v>0</v>
      </c>
      <c r="AR60" s="125"/>
      <c r="AS60" s="143">
        <f>IF(Lopen!G59="Weg",Lopen!H59,0)</f>
        <v>0</v>
      </c>
      <c r="AT60" s="8">
        <f>IF(Lopen!G59="Veld",Lopen!H59,0)</f>
        <v>0</v>
      </c>
      <c r="AU60" s="8">
        <f>IF(Lopen!G59="Piste",Lopen!H59,0)</f>
        <v>0</v>
      </c>
      <c r="AV60" s="139"/>
      <c r="AW60" s="8">
        <f>IF(Lopen!E59="Herstel",Lopen!H59,0)</f>
        <v>0</v>
      </c>
      <c r="AX60" s="8">
        <f>IF(Lopen!E59="Extensieve duur",Lopen!H59,0)</f>
        <v>0</v>
      </c>
      <c r="AY60" s="8">
        <f>IF(Lopen!E59="Tempoloop",Lopen!H59,0)</f>
        <v>0</v>
      </c>
      <c r="AZ60" s="8">
        <f>IF(Lopen!E59="Wisselloop",Lopen!H59,0)</f>
        <v>0</v>
      </c>
      <c r="BA60" s="8">
        <f>IF(Lopen!E59="Blokloop",Lopen!H59,0)</f>
        <v>0</v>
      </c>
      <c r="BB60" s="8">
        <f>IF(Lopen!E59="Versnellingen",Lopen!H59,0)</f>
        <v>0</v>
      </c>
      <c r="BC60" s="8">
        <f>IF(Lopen!E59="Fartlek",Lopen!H59,0)</f>
        <v>0</v>
      </c>
      <c r="BD60" s="8">
        <f>IF(Lopen!E59="Krachttraining",Lopen!H59,0)</f>
        <v>0</v>
      </c>
      <c r="BE60" s="144">
        <f>IF(Lopen!E59="Wedstrijd",Lopen!H59,0)</f>
        <v>0</v>
      </c>
    </row>
    <row r="61" spans="1:57">
      <c r="A61" s="199"/>
      <c r="B61" s="83" t="s">
        <v>16</v>
      </c>
      <c r="C61" s="75">
        <v>40506</v>
      </c>
      <c r="D61" s="153"/>
      <c r="E61" s="85">
        <f>IF(Zwemmen!H60&gt;0,1,0)</f>
        <v>0</v>
      </c>
      <c r="F61" s="85">
        <f>IF(Fietsen!I60&gt;0,1,0)</f>
        <v>0</v>
      </c>
      <c r="G61" s="85">
        <f>IF(Lopen!H60&gt;0,1,0)</f>
        <v>0</v>
      </c>
      <c r="H61" s="107"/>
      <c r="I61" s="95">
        <f>IF(Zwemmen!E60="Zwembad Aalst",1,0)</f>
        <v>0</v>
      </c>
      <c r="J61" s="85">
        <f>IF(Zwemmen!E60="Zwembad Brussel",1,0)</f>
        <v>0</v>
      </c>
      <c r="K61" s="85">
        <f>IF(Zwemmen!E60="Zwembad Wachtebeke",1,0)</f>
        <v>0</v>
      </c>
      <c r="L61" s="85">
        <f>IF(Zwemmen!E60="Zwembad Ander",1,0)</f>
        <v>0</v>
      </c>
      <c r="M61" s="85">
        <f>IF(Zwemmen!E60="Open Water Nieuwdonk",1,0)</f>
        <v>0</v>
      </c>
      <c r="N61" s="85">
        <f>IF(Zwemmen!E60="Open Water Ander",1,0)</f>
        <v>0</v>
      </c>
      <c r="O61" s="104"/>
      <c r="P61" s="85">
        <f t="shared" si="7"/>
        <v>0</v>
      </c>
      <c r="Q61" s="85">
        <f t="shared" si="8"/>
        <v>0</v>
      </c>
      <c r="R61" s="104"/>
      <c r="S61" s="89">
        <f>IF(Zwemmen!F60="Techniek",Zwemmen!I60,0)</f>
        <v>0</v>
      </c>
      <c r="T61" s="89">
        <f>IF(Zwemmen!F60="Extensieve uithouding",Zwemmen!I60,0)</f>
        <v>0</v>
      </c>
      <c r="U61" s="89">
        <f>IF(Zwemmen!F60="Intensieve uithouding",Zwemmen!I60,0)</f>
        <v>0</v>
      </c>
      <c r="V61" s="89">
        <f>IF(Zwemmen!F60="Snelheid",Zwemmen!I60,0)</f>
        <v>0</v>
      </c>
      <c r="W61" s="96">
        <f>IF(Zwemmen!F60="Wedstrijd",Zwemmen!I60,0)</f>
        <v>0</v>
      </c>
      <c r="X61" s="124"/>
      <c r="Y61" s="8">
        <f>IF(Fietsen!H60="Wegfiets",Fietsen!I60,0)</f>
        <v>0</v>
      </c>
      <c r="Z61" s="8">
        <f>IF(Fietsen!H60="Tijdritfiets",Fietsen!I60,0)</f>
        <v>0</v>
      </c>
      <c r="AA61" s="8">
        <f>IF(Fietsen!H60="Mountainbike",Fietsen!I60,0)</f>
        <v>0</v>
      </c>
      <c r="AB61" s="124"/>
      <c r="AC61" s="8">
        <f>IF(Fietsen!G60="Weg",Fietsen!I60,0)</f>
        <v>0</v>
      </c>
      <c r="AD61" s="8">
        <f>IF(Fietsen!G60="Rollen",Fietsen!I60,0)</f>
        <v>0</v>
      </c>
      <c r="AE61" s="8">
        <f>IF(Fietsen!G60="Veld",Fietsen!I60,0)</f>
        <v>0</v>
      </c>
      <c r="AF61" s="125"/>
      <c r="AG61" s="8">
        <f>IF(Fietsen!E60="Herstel",Fietsen!I60,0)</f>
        <v>0</v>
      </c>
      <c r="AH61" s="8">
        <f>IF(Fietsen!E60="LSD",Fietsen!I60,0)</f>
        <v>0</v>
      </c>
      <c r="AI61" s="8">
        <f>IF(Fietsen!E60="Extensieve uithouding",Fietsen!I60,0)</f>
        <v>0</v>
      </c>
      <c r="AJ61" s="8">
        <f>IF(Fietsen!E60="Intensieve uithouding",Fietsen!I60,0)</f>
        <v>0</v>
      </c>
      <c r="AK61" s="8">
        <f>IF(Fietsen!E60="Interval/Blokken",Fietsen!I60,0)</f>
        <v>0</v>
      </c>
      <c r="AL61" s="8">
        <f>IF(Fietsen!E60="VO2max",Fietsen!I60,0)</f>
        <v>0</v>
      </c>
      <c r="AM61" s="8">
        <f>IF(Fietsen!E60="Snelheid",Fietsen!I60,0)</f>
        <v>0</v>
      </c>
      <c r="AN61" s="8">
        <f>IF(Fietsen!E60="Souplesse",Fietsen!I60,0)</f>
        <v>0</v>
      </c>
      <c r="AO61" s="8">
        <f>IF(Fietsen!E60="Krachtuithouding",Fietsen!I60,0)</f>
        <v>0</v>
      </c>
      <c r="AP61" s="8">
        <f>IF(Fietsen!E60="Explosieve kracht",Fietsen!I60,0)</f>
        <v>0</v>
      </c>
      <c r="AQ61" s="8">
        <f>IF(Fietsen!E60="Wedstrijd",Fietsen!I60,0)</f>
        <v>0</v>
      </c>
      <c r="AR61" s="125"/>
      <c r="AS61" s="143">
        <f>IF(Lopen!G60="Weg",Lopen!H60,0)</f>
        <v>0</v>
      </c>
      <c r="AT61" s="8">
        <f>IF(Lopen!G60="Veld",Lopen!H60,0)</f>
        <v>0</v>
      </c>
      <c r="AU61" s="8">
        <f>IF(Lopen!G60="Piste",Lopen!H60,0)</f>
        <v>0</v>
      </c>
      <c r="AV61" s="139"/>
      <c r="AW61" s="8">
        <f>IF(Lopen!E60="Herstel",Lopen!H60,0)</f>
        <v>0</v>
      </c>
      <c r="AX61" s="8">
        <f>IF(Lopen!E60="Extensieve duur",Lopen!H60,0)</f>
        <v>0</v>
      </c>
      <c r="AY61" s="8">
        <f>IF(Lopen!E60="Tempoloop",Lopen!H60,0)</f>
        <v>0</v>
      </c>
      <c r="AZ61" s="8">
        <f>IF(Lopen!E60="Wisselloop",Lopen!H60,0)</f>
        <v>0</v>
      </c>
      <c r="BA61" s="8">
        <f>IF(Lopen!E60="Blokloop",Lopen!H60,0)</f>
        <v>0</v>
      </c>
      <c r="BB61" s="8">
        <f>IF(Lopen!E60="Versnellingen",Lopen!H60,0)</f>
        <v>0</v>
      </c>
      <c r="BC61" s="8">
        <f>IF(Lopen!E60="Fartlek",Lopen!H60,0)</f>
        <v>0</v>
      </c>
      <c r="BD61" s="8">
        <f>IF(Lopen!E60="Krachttraining",Lopen!H60,0)</f>
        <v>0</v>
      </c>
      <c r="BE61" s="144">
        <f>IF(Lopen!E60="Wedstrijd",Lopen!H60,0)</f>
        <v>0</v>
      </c>
    </row>
    <row r="62" spans="1:57">
      <c r="A62" s="199"/>
      <c r="B62" s="83" t="s">
        <v>17</v>
      </c>
      <c r="C62" s="75">
        <v>40507</v>
      </c>
      <c r="D62" s="153"/>
      <c r="E62" s="85">
        <f>IF(Zwemmen!H61&gt;0,1,0)</f>
        <v>0</v>
      </c>
      <c r="F62" s="85">
        <f>IF(Fietsen!I61&gt;0,1,0)</f>
        <v>0</v>
      </c>
      <c r="G62" s="85">
        <f>IF(Lopen!H61&gt;0,1,0)</f>
        <v>0</v>
      </c>
      <c r="H62" s="107"/>
      <c r="I62" s="95">
        <f>IF(Zwemmen!E61="Zwembad Aalst",1,0)</f>
        <v>0</v>
      </c>
      <c r="J62" s="85">
        <f>IF(Zwemmen!E61="Zwembad Brussel",1,0)</f>
        <v>0</v>
      </c>
      <c r="K62" s="85">
        <f>IF(Zwemmen!E61="Zwembad Wachtebeke",1,0)</f>
        <v>0</v>
      </c>
      <c r="L62" s="85">
        <f>IF(Zwemmen!E61="Zwembad Ander",1,0)</f>
        <v>0</v>
      </c>
      <c r="M62" s="85">
        <f>IF(Zwemmen!E61="Open Water Nieuwdonk",1,0)</f>
        <v>0</v>
      </c>
      <c r="N62" s="85">
        <f>IF(Zwemmen!E61="Open Water Ander",1,0)</f>
        <v>0</v>
      </c>
      <c r="O62" s="104"/>
      <c r="P62" s="85">
        <f t="shared" si="7"/>
        <v>0</v>
      </c>
      <c r="Q62" s="85">
        <f t="shared" si="8"/>
        <v>0</v>
      </c>
      <c r="R62" s="104"/>
      <c r="S62" s="89">
        <f>IF(Zwemmen!F61="Techniek",Zwemmen!I61,0)</f>
        <v>0</v>
      </c>
      <c r="T62" s="89">
        <f>IF(Zwemmen!F61="Extensieve uithouding",Zwemmen!I61,0)</f>
        <v>0</v>
      </c>
      <c r="U62" s="89">
        <f>IF(Zwemmen!F61="Intensieve uithouding",Zwemmen!I61,0)</f>
        <v>0</v>
      </c>
      <c r="V62" s="89">
        <f>IF(Zwemmen!F61="Snelheid",Zwemmen!I61,0)</f>
        <v>0</v>
      </c>
      <c r="W62" s="96">
        <f>IF(Zwemmen!F61="Wedstrijd",Zwemmen!I61,0)</f>
        <v>0</v>
      </c>
      <c r="X62" s="124"/>
      <c r="Y62" s="8">
        <f>IF(Fietsen!H61="Wegfiets",Fietsen!I61,0)</f>
        <v>0</v>
      </c>
      <c r="Z62" s="8">
        <f>IF(Fietsen!H61="Tijdritfiets",Fietsen!I61,0)</f>
        <v>0</v>
      </c>
      <c r="AA62" s="8">
        <f>IF(Fietsen!H61="Mountainbike",Fietsen!I61,0)</f>
        <v>0</v>
      </c>
      <c r="AB62" s="124"/>
      <c r="AC62" s="8">
        <f>IF(Fietsen!G61="Weg",Fietsen!I61,0)</f>
        <v>0</v>
      </c>
      <c r="AD62" s="8">
        <f>IF(Fietsen!G61="Rollen",Fietsen!I61,0)</f>
        <v>0</v>
      </c>
      <c r="AE62" s="8">
        <f>IF(Fietsen!G61="Veld",Fietsen!I61,0)</f>
        <v>0</v>
      </c>
      <c r="AF62" s="125"/>
      <c r="AG62" s="8">
        <f>IF(Fietsen!E61="Herstel",Fietsen!I61,0)</f>
        <v>0</v>
      </c>
      <c r="AH62" s="8">
        <f>IF(Fietsen!E61="LSD",Fietsen!I61,0)</f>
        <v>0</v>
      </c>
      <c r="AI62" s="8">
        <f>IF(Fietsen!E61="Extensieve uithouding",Fietsen!I61,0)</f>
        <v>0</v>
      </c>
      <c r="AJ62" s="8">
        <f>IF(Fietsen!E61="Intensieve uithouding",Fietsen!I61,0)</f>
        <v>0</v>
      </c>
      <c r="AK62" s="8">
        <f>IF(Fietsen!E61="Interval/Blokken",Fietsen!I61,0)</f>
        <v>0</v>
      </c>
      <c r="AL62" s="8">
        <f>IF(Fietsen!E61="VO2max",Fietsen!I61,0)</f>
        <v>0</v>
      </c>
      <c r="AM62" s="8">
        <f>IF(Fietsen!E61="Snelheid",Fietsen!I61,0)</f>
        <v>0</v>
      </c>
      <c r="AN62" s="8">
        <f>IF(Fietsen!E61="Souplesse",Fietsen!I61,0)</f>
        <v>0</v>
      </c>
      <c r="AO62" s="8">
        <f>IF(Fietsen!E61="Krachtuithouding",Fietsen!I61,0)</f>
        <v>0</v>
      </c>
      <c r="AP62" s="8">
        <f>IF(Fietsen!E61="Explosieve kracht",Fietsen!I61,0)</f>
        <v>0</v>
      </c>
      <c r="AQ62" s="8">
        <f>IF(Fietsen!E61="Wedstrijd",Fietsen!I61,0)</f>
        <v>0</v>
      </c>
      <c r="AR62" s="125"/>
      <c r="AS62" s="143">
        <f>IF(Lopen!G61="Weg",Lopen!H61,0)</f>
        <v>0</v>
      </c>
      <c r="AT62" s="8">
        <f>IF(Lopen!G61="Veld",Lopen!H61,0)</f>
        <v>0</v>
      </c>
      <c r="AU62" s="8">
        <f>IF(Lopen!G61="Piste",Lopen!H61,0)</f>
        <v>0</v>
      </c>
      <c r="AV62" s="139"/>
      <c r="AW62" s="8">
        <f>IF(Lopen!E61="Herstel",Lopen!H61,0)</f>
        <v>0</v>
      </c>
      <c r="AX62" s="8">
        <f>IF(Lopen!E61="Extensieve duur",Lopen!H61,0)</f>
        <v>0</v>
      </c>
      <c r="AY62" s="8">
        <f>IF(Lopen!E61="Tempoloop",Lopen!H61,0)</f>
        <v>0</v>
      </c>
      <c r="AZ62" s="8">
        <f>IF(Lopen!E61="Wisselloop",Lopen!H61,0)</f>
        <v>0</v>
      </c>
      <c r="BA62" s="8">
        <f>IF(Lopen!E61="Blokloop",Lopen!H61,0)</f>
        <v>0</v>
      </c>
      <c r="BB62" s="8">
        <f>IF(Lopen!E61="Versnellingen",Lopen!H61,0)</f>
        <v>0</v>
      </c>
      <c r="BC62" s="8">
        <f>IF(Lopen!E61="Fartlek",Lopen!H61,0)</f>
        <v>0</v>
      </c>
      <c r="BD62" s="8">
        <f>IF(Lopen!E61="Krachttraining",Lopen!H61,0)</f>
        <v>0</v>
      </c>
      <c r="BE62" s="144">
        <f>IF(Lopen!E61="Wedstrijd",Lopen!H61,0)</f>
        <v>0</v>
      </c>
    </row>
    <row r="63" spans="1:57">
      <c r="A63" s="199"/>
      <c r="B63" s="83" t="s">
        <v>11</v>
      </c>
      <c r="C63" s="75">
        <v>40508</v>
      </c>
      <c r="D63" s="153"/>
      <c r="E63" s="85">
        <f>IF(Zwemmen!H62&gt;0,1,0)</f>
        <v>0</v>
      </c>
      <c r="F63" s="85">
        <f>IF(Fietsen!I62&gt;0,1,0)</f>
        <v>0</v>
      </c>
      <c r="G63" s="85">
        <f>IF(Lopen!H62&gt;0,1,0)</f>
        <v>0</v>
      </c>
      <c r="H63" s="107"/>
      <c r="I63" s="95">
        <f>IF(Zwemmen!E62="Zwembad Aalst",1,0)</f>
        <v>0</v>
      </c>
      <c r="J63" s="85">
        <f>IF(Zwemmen!E62="Zwembad Brussel",1,0)</f>
        <v>0</v>
      </c>
      <c r="K63" s="85">
        <f>IF(Zwemmen!E62="Zwembad Wachtebeke",1,0)</f>
        <v>0</v>
      </c>
      <c r="L63" s="85">
        <f>IF(Zwemmen!E62="Zwembad Ander",1,0)</f>
        <v>0</v>
      </c>
      <c r="M63" s="85">
        <f>IF(Zwemmen!E62="Open Water Nieuwdonk",1,0)</f>
        <v>0</v>
      </c>
      <c r="N63" s="85">
        <f>IF(Zwemmen!E62="Open Water Ander",1,0)</f>
        <v>0</v>
      </c>
      <c r="O63" s="104"/>
      <c r="P63" s="85">
        <f t="shared" si="7"/>
        <v>0</v>
      </c>
      <c r="Q63" s="85">
        <f t="shared" si="8"/>
        <v>0</v>
      </c>
      <c r="R63" s="104"/>
      <c r="S63" s="89">
        <f>IF(Zwemmen!F62="Techniek",Zwemmen!I62,0)</f>
        <v>0</v>
      </c>
      <c r="T63" s="89">
        <f>IF(Zwemmen!F62="Extensieve uithouding",Zwemmen!I62,0)</f>
        <v>0</v>
      </c>
      <c r="U63" s="89">
        <f>IF(Zwemmen!F62="Intensieve uithouding",Zwemmen!I62,0)</f>
        <v>0</v>
      </c>
      <c r="V63" s="89">
        <f>IF(Zwemmen!F62="Snelheid",Zwemmen!I62,0)</f>
        <v>0</v>
      </c>
      <c r="W63" s="96">
        <f>IF(Zwemmen!F62="Wedstrijd",Zwemmen!I62,0)</f>
        <v>0</v>
      </c>
      <c r="X63" s="124"/>
      <c r="Y63" s="8">
        <f>IF(Fietsen!H62="Wegfiets",Fietsen!I62,0)</f>
        <v>0</v>
      </c>
      <c r="Z63" s="8">
        <f>IF(Fietsen!H62="Tijdritfiets",Fietsen!I62,0)</f>
        <v>0</v>
      </c>
      <c r="AA63" s="8">
        <f>IF(Fietsen!H62="Mountainbike",Fietsen!I62,0)</f>
        <v>0</v>
      </c>
      <c r="AB63" s="124"/>
      <c r="AC63" s="8">
        <f>IF(Fietsen!G62="Weg",Fietsen!I62,0)</f>
        <v>0</v>
      </c>
      <c r="AD63" s="8">
        <f>IF(Fietsen!G62="Rollen",Fietsen!I62,0)</f>
        <v>0</v>
      </c>
      <c r="AE63" s="8">
        <f>IF(Fietsen!G62="Veld",Fietsen!I62,0)</f>
        <v>0</v>
      </c>
      <c r="AF63" s="125"/>
      <c r="AG63" s="8">
        <f>IF(Fietsen!E62="Herstel",Fietsen!I62,0)</f>
        <v>0</v>
      </c>
      <c r="AH63" s="8">
        <f>IF(Fietsen!E62="LSD",Fietsen!I62,0)</f>
        <v>0</v>
      </c>
      <c r="AI63" s="8">
        <f>IF(Fietsen!E62="Extensieve uithouding",Fietsen!I62,0)</f>
        <v>0</v>
      </c>
      <c r="AJ63" s="8">
        <f>IF(Fietsen!E62="Intensieve uithouding",Fietsen!I62,0)</f>
        <v>0</v>
      </c>
      <c r="AK63" s="8">
        <f>IF(Fietsen!E62="Interval/Blokken",Fietsen!I62,0)</f>
        <v>0</v>
      </c>
      <c r="AL63" s="8">
        <f>IF(Fietsen!E62="VO2max",Fietsen!I62,0)</f>
        <v>0</v>
      </c>
      <c r="AM63" s="8">
        <f>IF(Fietsen!E62="Snelheid",Fietsen!I62,0)</f>
        <v>0</v>
      </c>
      <c r="AN63" s="8">
        <f>IF(Fietsen!E62="Souplesse",Fietsen!I62,0)</f>
        <v>0</v>
      </c>
      <c r="AO63" s="8">
        <f>IF(Fietsen!E62="Krachtuithouding",Fietsen!I62,0)</f>
        <v>0</v>
      </c>
      <c r="AP63" s="8">
        <f>IF(Fietsen!E62="Explosieve kracht",Fietsen!I62,0)</f>
        <v>0</v>
      </c>
      <c r="AQ63" s="8">
        <f>IF(Fietsen!E62="Wedstrijd",Fietsen!I62,0)</f>
        <v>0</v>
      </c>
      <c r="AR63" s="125"/>
      <c r="AS63" s="143">
        <f>IF(Lopen!G62="Weg",Lopen!H62,0)</f>
        <v>0</v>
      </c>
      <c r="AT63" s="8">
        <f>IF(Lopen!G62="Veld",Lopen!H62,0)</f>
        <v>0</v>
      </c>
      <c r="AU63" s="8">
        <f>IF(Lopen!G62="Piste",Lopen!H62,0)</f>
        <v>0</v>
      </c>
      <c r="AV63" s="139"/>
      <c r="AW63" s="8">
        <f>IF(Lopen!E62="Herstel",Lopen!H62,0)</f>
        <v>0</v>
      </c>
      <c r="AX63" s="8">
        <f>IF(Lopen!E62="Extensieve duur",Lopen!H62,0)</f>
        <v>0</v>
      </c>
      <c r="AY63" s="8">
        <f>IF(Lopen!E62="Tempoloop",Lopen!H62,0)</f>
        <v>0</v>
      </c>
      <c r="AZ63" s="8">
        <f>IF(Lopen!E62="Wisselloop",Lopen!H62,0)</f>
        <v>0</v>
      </c>
      <c r="BA63" s="8">
        <f>IF(Lopen!E62="Blokloop",Lopen!H62,0)</f>
        <v>0</v>
      </c>
      <c r="BB63" s="8">
        <f>IF(Lopen!E62="Versnellingen",Lopen!H62,0)</f>
        <v>0</v>
      </c>
      <c r="BC63" s="8">
        <f>IF(Lopen!E62="Fartlek",Lopen!H62,0)</f>
        <v>0</v>
      </c>
      <c r="BD63" s="8">
        <f>IF(Lopen!E62="Krachttraining",Lopen!H62,0)</f>
        <v>0</v>
      </c>
      <c r="BE63" s="144">
        <f>IF(Lopen!E62="Wedstrijd",Lopen!H62,0)</f>
        <v>0</v>
      </c>
    </row>
    <row r="64" spans="1:57">
      <c r="A64" s="199"/>
      <c r="B64" s="19" t="s">
        <v>12</v>
      </c>
      <c r="C64" s="77">
        <v>40509</v>
      </c>
      <c r="D64" s="153"/>
      <c r="E64" s="86">
        <f>IF(Zwemmen!H63&gt;0,1,0)</f>
        <v>0</v>
      </c>
      <c r="F64" s="86">
        <f>IF(Fietsen!I63&gt;0,1,0)</f>
        <v>0</v>
      </c>
      <c r="G64" s="86">
        <f>IF(Lopen!H63&gt;0,1,0)</f>
        <v>0</v>
      </c>
      <c r="H64" s="107"/>
      <c r="I64" s="97">
        <f>IF(Zwemmen!E63="Zwembad Aalst",1,0)</f>
        <v>0</v>
      </c>
      <c r="J64" s="86">
        <f>IF(Zwemmen!E63="Zwembad Brussel",1,0)</f>
        <v>0</v>
      </c>
      <c r="K64" s="86">
        <f>IF(Zwemmen!E63="Zwembad Wachtebeke",1,0)</f>
        <v>0</v>
      </c>
      <c r="L64" s="86">
        <f>IF(Zwemmen!E63="Zwembad Ander",1,0)</f>
        <v>0</v>
      </c>
      <c r="M64" s="86">
        <f>IF(Zwemmen!E63="Open Water Nieuwdonk",1,0)</f>
        <v>0</v>
      </c>
      <c r="N64" s="86">
        <f>IF(Zwemmen!E63="Open Water Ander",1,0)</f>
        <v>0</v>
      </c>
      <c r="O64" s="104"/>
      <c r="P64" s="86">
        <f t="shared" si="7"/>
        <v>0</v>
      </c>
      <c r="Q64" s="86">
        <f t="shared" si="8"/>
        <v>0</v>
      </c>
      <c r="R64" s="104"/>
      <c r="S64" s="90">
        <f>IF(Zwemmen!F63="Techniek",Zwemmen!I63,0)</f>
        <v>0</v>
      </c>
      <c r="T64" s="90">
        <f>IF(Zwemmen!F63="Extensieve uithouding",Zwemmen!I63,0)</f>
        <v>0</v>
      </c>
      <c r="U64" s="90">
        <f>IF(Zwemmen!F63="Intensieve uithouding",Zwemmen!I63,0)</f>
        <v>0</v>
      </c>
      <c r="V64" s="90">
        <f>IF(Zwemmen!F63="Snelheid",Zwemmen!I63,0)</f>
        <v>0</v>
      </c>
      <c r="W64" s="98">
        <f>IF(Zwemmen!F63="Wedstrijd",Zwemmen!I63,0)</f>
        <v>0</v>
      </c>
      <c r="X64" s="124"/>
      <c r="Y64" s="122">
        <f>IF(Fietsen!H63="Wegfiets",Fietsen!I63,0)</f>
        <v>0</v>
      </c>
      <c r="Z64" s="122">
        <f>IF(Fietsen!H63="Tijdritfiets",Fietsen!I63,0)</f>
        <v>0</v>
      </c>
      <c r="AA64" s="122">
        <f>IF(Fietsen!H63="Mountainbike",Fietsen!I63,0)</f>
        <v>0</v>
      </c>
      <c r="AB64" s="124"/>
      <c r="AC64" s="122">
        <f>IF(Fietsen!G63="Weg",Fietsen!I63,0)</f>
        <v>0</v>
      </c>
      <c r="AD64" s="122">
        <f>IF(Fietsen!G63="Rollen",Fietsen!I63,0)</f>
        <v>0</v>
      </c>
      <c r="AE64" s="122">
        <f>IF(Fietsen!G63="Veld",Fietsen!I63,0)</f>
        <v>0</v>
      </c>
      <c r="AF64" s="125"/>
      <c r="AG64" s="122">
        <f>IF(Fietsen!E63="Herstel",Fietsen!I63,0)</f>
        <v>0</v>
      </c>
      <c r="AH64" s="122">
        <f>IF(Fietsen!E63="LSD",Fietsen!I63,0)</f>
        <v>0</v>
      </c>
      <c r="AI64" s="122">
        <f>IF(Fietsen!E63="Extensieve uithouding",Fietsen!I63,0)</f>
        <v>0</v>
      </c>
      <c r="AJ64" s="122">
        <f>IF(Fietsen!E63="Intensieve uithouding",Fietsen!I63,0)</f>
        <v>0</v>
      </c>
      <c r="AK64" s="122">
        <f>IF(Fietsen!E63="Interval/Blokken",Fietsen!I63,0)</f>
        <v>0</v>
      </c>
      <c r="AL64" s="122">
        <f>IF(Fietsen!E63="VO2max",Fietsen!I63,0)</f>
        <v>0</v>
      </c>
      <c r="AM64" s="122">
        <f>IF(Fietsen!E63="Snelheid",Fietsen!I63,0)</f>
        <v>0</v>
      </c>
      <c r="AN64" s="122">
        <f>IF(Fietsen!E63="Souplesse",Fietsen!I63,0)</f>
        <v>0</v>
      </c>
      <c r="AO64" s="122">
        <f>IF(Fietsen!E63="Krachtuithouding",Fietsen!I63,0)</f>
        <v>0</v>
      </c>
      <c r="AP64" s="122">
        <f>IF(Fietsen!E63="Explosieve kracht",Fietsen!I63,0)</f>
        <v>0</v>
      </c>
      <c r="AQ64" s="122">
        <f>IF(Fietsen!E63="Wedstrijd",Fietsen!I63,0)</f>
        <v>0</v>
      </c>
      <c r="AR64" s="125"/>
      <c r="AS64" s="141">
        <f>IF(Lopen!G63="Weg",Lopen!H63,0)</f>
        <v>0</v>
      </c>
      <c r="AT64" s="122">
        <f>IF(Lopen!G63="Veld",Lopen!H63,0)</f>
        <v>0</v>
      </c>
      <c r="AU64" s="122">
        <f>IF(Lopen!G63="Piste",Lopen!H63,0)</f>
        <v>0</v>
      </c>
      <c r="AV64" s="139"/>
      <c r="AW64" s="122">
        <f>IF(Lopen!E63="Herstel",Lopen!H63,0)</f>
        <v>0</v>
      </c>
      <c r="AX64" s="122">
        <f>IF(Lopen!E63="Extensieve duur",Lopen!H63,0)</f>
        <v>0</v>
      </c>
      <c r="AY64" s="122">
        <f>IF(Lopen!E63="Tempoloop",Lopen!H63,0)</f>
        <v>0</v>
      </c>
      <c r="AZ64" s="122">
        <f>IF(Lopen!E63="Wisselloop",Lopen!H63,0)</f>
        <v>0</v>
      </c>
      <c r="BA64" s="122">
        <f>IF(Lopen!E63="Blokloop",Lopen!H63,0)</f>
        <v>0</v>
      </c>
      <c r="BB64" s="122">
        <f>IF(Lopen!E63="Versnellingen",Lopen!H63,0)</f>
        <v>0</v>
      </c>
      <c r="BC64" s="122">
        <f>IF(Lopen!E63="Fartlek",Lopen!H63,0)</f>
        <v>0</v>
      </c>
      <c r="BD64" s="122">
        <f>IF(Lopen!E63="Krachttraining",Lopen!H63,0)</f>
        <v>0</v>
      </c>
      <c r="BE64" s="142">
        <f>IF(Lopen!E63="Wedstrijd",Lopen!H63,0)</f>
        <v>0</v>
      </c>
    </row>
    <row r="65" spans="1:57">
      <c r="A65" s="199"/>
      <c r="B65" s="19" t="s">
        <v>13</v>
      </c>
      <c r="C65" s="77">
        <v>40510</v>
      </c>
      <c r="D65" s="153"/>
      <c r="E65" s="86">
        <f>IF(Zwemmen!H64&gt;0,1,0)</f>
        <v>0</v>
      </c>
      <c r="F65" s="86">
        <f>IF(Fietsen!I64&gt;0,1,0)</f>
        <v>0</v>
      </c>
      <c r="G65" s="86">
        <f>IF(Lopen!H64&gt;0,1,0)</f>
        <v>0</v>
      </c>
      <c r="H65" s="107"/>
      <c r="I65" s="97">
        <f>IF(Zwemmen!E64="Zwembad Aalst",1,0)</f>
        <v>0</v>
      </c>
      <c r="J65" s="86">
        <f>IF(Zwemmen!E64="Zwembad Brussel",1,0)</f>
        <v>0</v>
      </c>
      <c r="K65" s="86">
        <f>IF(Zwemmen!E64="Zwembad Wachtebeke",1,0)</f>
        <v>0</v>
      </c>
      <c r="L65" s="86">
        <f>IF(Zwemmen!E64="Zwembad Ander",1,0)</f>
        <v>0</v>
      </c>
      <c r="M65" s="86">
        <f>IF(Zwemmen!E64="Open Water Nieuwdonk",1,0)</f>
        <v>0</v>
      </c>
      <c r="N65" s="86">
        <f>IF(Zwemmen!E64="Open Water Ander",1,0)</f>
        <v>0</v>
      </c>
      <c r="O65" s="104"/>
      <c r="P65" s="86">
        <f t="shared" si="7"/>
        <v>0</v>
      </c>
      <c r="Q65" s="86">
        <f t="shared" si="8"/>
        <v>0</v>
      </c>
      <c r="R65" s="104"/>
      <c r="S65" s="90">
        <f>IF(Zwemmen!F64="Techniek",Zwemmen!I64,0)</f>
        <v>0</v>
      </c>
      <c r="T65" s="90">
        <f>IF(Zwemmen!F64="Extensieve uithouding",Zwemmen!I64,0)</f>
        <v>0</v>
      </c>
      <c r="U65" s="90">
        <f>IF(Zwemmen!F64="Intensieve uithouding",Zwemmen!I64,0)</f>
        <v>0</v>
      </c>
      <c r="V65" s="90">
        <f>IF(Zwemmen!F64="Snelheid",Zwemmen!I64,0)</f>
        <v>0</v>
      </c>
      <c r="W65" s="98">
        <f>IF(Zwemmen!F64="Wedstrijd",Zwemmen!I64,0)</f>
        <v>0</v>
      </c>
      <c r="X65" s="124"/>
      <c r="Y65" s="122">
        <f>IF(Fietsen!H64="Wegfiets",Fietsen!I64,0)</f>
        <v>0</v>
      </c>
      <c r="Z65" s="122">
        <f>IF(Fietsen!H64="Tijdritfiets",Fietsen!I64,0)</f>
        <v>0</v>
      </c>
      <c r="AA65" s="122">
        <f>IF(Fietsen!H64="Mountainbike",Fietsen!I64,0)</f>
        <v>0</v>
      </c>
      <c r="AB65" s="124"/>
      <c r="AC65" s="122">
        <f>IF(Fietsen!G64="Weg",Fietsen!I64,0)</f>
        <v>0</v>
      </c>
      <c r="AD65" s="122">
        <f>IF(Fietsen!G64="Rollen",Fietsen!I64,0)</f>
        <v>0</v>
      </c>
      <c r="AE65" s="122">
        <f>IF(Fietsen!G64="Veld",Fietsen!I64,0)</f>
        <v>0</v>
      </c>
      <c r="AF65" s="125"/>
      <c r="AG65" s="122">
        <f>IF(Fietsen!E64="Herstel",Fietsen!I64,0)</f>
        <v>0</v>
      </c>
      <c r="AH65" s="122">
        <f>IF(Fietsen!E64="LSD",Fietsen!I64,0)</f>
        <v>0</v>
      </c>
      <c r="AI65" s="122">
        <f>IF(Fietsen!E64="Extensieve uithouding",Fietsen!I64,0)</f>
        <v>0</v>
      </c>
      <c r="AJ65" s="122">
        <f>IF(Fietsen!E64="Intensieve uithouding",Fietsen!I64,0)</f>
        <v>0</v>
      </c>
      <c r="AK65" s="122">
        <f>IF(Fietsen!E64="Interval/Blokken",Fietsen!I64,0)</f>
        <v>0</v>
      </c>
      <c r="AL65" s="122">
        <f>IF(Fietsen!E64="VO2max",Fietsen!I64,0)</f>
        <v>0</v>
      </c>
      <c r="AM65" s="122">
        <f>IF(Fietsen!E64="Snelheid",Fietsen!I64,0)</f>
        <v>0</v>
      </c>
      <c r="AN65" s="122">
        <f>IF(Fietsen!E64="Souplesse",Fietsen!I64,0)</f>
        <v>0</v>
      </c>
      <c r="AO65" s="122">
        <f>IF(Fietsen!E64="Krachtuithouding",Fietsen!I64,0)</f>
        <v>0</v>
      </c>
      <c r="AP65" s="122">
        <f>IF(Fietsen!E64="Explosieve kracht",Fietsen!I64,0)</f>
        <v>0</v>
      </c>
      <c r="AQ65" s="122">
        <f>IF(Fietsen!E64="Wedstrijd",Fietsen!I64,0)</f>
        <v>0</v>
      </c>
      <c r="AR65" s="125"/>
      <c r="AS65" s="141">
        <f>IF(Lopen!G64="Weg",Lopen!H64,0)</f>
        <v>0</v>
      </c>
      <c r="AT65" s="122">
        <f>IF(Lopen!G64="Veld",Lopen!H64,0)</f>
        <v>0</v>
      </c>
      <c r="AU65" s="122">
        <f>IF(Lopen!G64="Piste",Lopen!H64,0)</f>
        <v>0</v>
      </c>
      <c r="AV65" s="139"/>
      <c r="AW65" s="122">
        <f>IF(Lopen!E64="Herstel",Lopen!H64,0)</f>
        <v>0</v>
      </c>
      <c r="AX65" s="122">
        <f>IF(Lopen!E64="Extensieve duur",Lopen!H64,0)</f>
        <v>0</v>
      </c>
      <c r="AY65" s="122">
        <f>IF(Lopen!E64="Tempoloop",Lopen!H64,0)</f>
        <v>0</v>
      </c>
      <c r="AZ65" s="122">
        <f>IF(Lopen!E64="Wisselloop",Lopen!H64,0)</f>
        <v>0</v>
      </c>
      <c r="BA65" s="122">
        <f>IF(Lopen!E64="Blokloop",Lopen!H64,0)</f>
        <v>0</v>
      </c>
      <c r="BB65" s="122">
        <f>IF(Lopen!E64="Versnellingen",Lopen!H64,0)</f>
        <v>0</v>
      </c>
      <c r="BC65" s="122">
        <f>IF(Lopen!E64="Fartlek",Lopen!H64,0)</f>
        <v>0</v>
      </c>
      <c r="BD65" s="122">
        <f>IF(Lopen!E64="Krachttraining",Lopen!H64,0)</f>
        <v>0</v>
      </c>
      <c r="BE65" s="142">
        <f>IF(Lopen!E64="Wedstrijd",Lopen!H64,0)</f>
        <v>0</v>
      </c>
    </row>
    <row r="66" spans="1:57">
      <c r="A66" s="199" t="s">
        <v>29</v>
      </c>
      <c r="B66" s="83" t="s">
        <v>14</v>
      </c>
      <c r="C66" s="75">
        <v>40511</v>
      </c>
      <c r="D66" s="153"/>
      <c r="E66" s="85">
        <f>IF(Zwemmen!H65&gt;0,1,0)</f>
        <v>0</v>
      </c>
      <c r="F66" s="85">
        <f>IF(Fietsen!I65&gt;0,1,0)</f>
        <v>0</v>
      </c>
      <c r="G66" s="85">
        <f>IF(Lopen!H65&gt;0,1,0)</f>
        <v>0</v>
      </c>
      <c r="H66" s="107"/>
      <c r="I66" s="95">
        <f>IF(Zwemmen!E65="Zwembad Aalst",1,0)</f>
        <v>0</v>
      </c>
      <c r="J66" s="85">
        <f>IF(Zwemmen!E65="Zwembad Brussel",1,0)</f>
        <v>0</v>
      </c>
      <c r="K66" s="85">
        <f>IF(Zwemmen!E65="Zwembad Wachtebeke",1,0)</f>
        <v>0</v>
      </c>
      <c r="L66" s="85">
        <f>IF(Zwemmen!E65="Zwembad Ander",1,0)</f>
        <v>0</v>
      </c>
      <c r="M66" s="85">
        <f>IF(Zwemmen!E65="Open Water Nieuwdonk",1,0)</f>
        <v>0</v>
      </c>
      <c r="N66" s="85">
        <f>IF(Zwemmen!E65="Open Water Ander",1,0)</f>
        <v>0</v>
      </c>
      <c r="O66" s="104"/>
      <c r="P66" s="85">
        <f t="shared" si="7"/>
        <v>0</v>
      </c>
      <c r="Q66" s="85">
        <f t="shared" si="8"/>
        <v>0</v>
      </c>
      <c r="R66" s="104"/>
      <c r="S66" s="89">
        <f>IF(Zwemmen!F65="Techniek",Zwemmen!I65,0)</f>
        <v>0</v>
      </c>
      <c r="T66" s="89">
        <f>IF(Zwemmen!F65="Extensieve uithouding",Zwemmen!I65,0)</f>
        <v>0</v>
      </c>
      <c r="U66" s="89">
        <f>IF(Zwemmen!F65="Intensieve uithouding",Zwemmen!I65,0)</f>
        <v>0</v>
      </c>
      <c r="V66" s="89">
        <f>IF(Zwemmen!F65="Snelheid",Zwemmen!I65,0)</f>
        <v>0</v>
      </c>
      <c r="W66" s="96">
        <f>IF(Zwemmen!F65="Wedstrijd",Zwemmen!I65,0)</f>
        <v>0</v>
      </c>
      <c r="X66" s="124"/>
      <c r="Y66" s="8">
        <f>IF(Fietsen!H65="Wegfiets",Fietsen!I65,0)</f>
        <v>0</v>
      </c>
      <c r="Z66" s="8">
        <f>IF(Fietsen!H65="Tijdritfiets",Fietsen!I65,0)</f>
        <v>0</v>
      </c>
      <c r="AA66" s="8">
        <f>IF(Fietsen!H65="Mountainbike",Fietsen!I65,0)</f>
        <v>0</v>
      </c>
      <c r="AB66" s="124"/>
      <c r="AC66" s="8">
        <f>IF(Fietsen!G65="Weg",Fietsen!I65,0)</f>
        <v>0</v>
      </c>
      <c r="AD66" s="8">
        <f>IF(Fietsen!G65="Rollen",Fietsen!I65,0)</f>
        <v>0</v>
      </c>
      <c r="AE66" s="8">
        <f>IF(Fietsen!G65="Veld",Fietsen!I65,0)</f>
        <v>0</v>
      </c>
      <c r="AF66" s="125"/>
      <c r="AG66" s="8">
        <f>IF(Fietsen!E65="Herstel",Fietsen!I65,0)</f>
        <v>0</v>
      </c>
      <c r="AH66" s="8">
        <f>IF(Fietsen!E65="LSD",Fietsen!I65,0)</f>
        <v>0</v>
      </c>
      <c r="AI66" s="8">
        <f>IF(Fietsen!E65="Extensieve uithouding",Fietsen!I65,0)</f>
        <v>0</v>
      </c>
      <c r="AJ66" s="8">
        <f>IF(Fietsen!E65="Intensieve uithouding",Fietsen!I65,0)</f>
        <v>0</v>
      </c>
      <c r="AK66" s="8">
        <f>IF(Fietsen!E65="Interval/Blokken",Fietsen!I65,0)</f>
        <v>0</v>
      </c>
      <c r="AL66" s="8">
        <f>IF(Fietsen!E65="VO2max",Fietsen!I65,0)</f>
        <v>0</v>
      </c>
      <c r="AM66" s="8">
        <f>IF(Fietsen!E65="Snelheid",Fietsen!I65,0)</f>
        <v>0</v>
      </c>
      <c r="AN66" s="8">
        <f>IF(Fietsen!E65="Souplesse",Fietsen!I65,0)</f>
        <v>0</v>
      </c>
      <c r="AO66" s="8">
        <f>IF(Fietsen!E65="Krachtuithouding",Fietsen!I65,0)</f>
        <v>0</v>
      </c>
      <c r="AP66" s="8">
        <f>IF(Fietsen!E65="Explosieve kracht",Fietsen!I65,0)</f>
        <v>0</v>
      </c>
      <c r="AQ66" s="8">
        <f>IF(Fietsen!E65="Wedstrijd",Fietsen!I65,0)</f>
        <v>0</v>
      </c>
      <c r="AR66" s="125"/>
      <c r="AS66" s="143">
        <f>IF(Lopen!G65="Weg",Lopen!H65,0)</f>
        <v>0</v>
      </c>
      <c r="AT66" s="8">
        <f>IF(Lopen!G65="Veld",Lopen!H65,0)</f>
        <v>0</v>
      </c>
      <c r="AU66" s="8">
        <f>IF(Lopen!G65="Piste",Lopen!H65,0)</f>
        <v>0</v>
      </c>
      <c r="AV66" s="139"/>
      <c r="AW66" s="8">
        <f>IF(Lopen!E65="Herstel",Lopen!H65,0)</f>
        <v>0</v>
      </c>
      <c r="AX66" s="8">
        <f>IF(Lopen!E65="Extensieve duur",Lopen!H65,0)</f>
        <v>0</v>
      </c>
      <c r="AY66" s="8">
        <f>IF(Lopen!E65="Tempoloop",Lopen!H65,0)</f>
        <v>0</v>
      </c>
      <c r="AZ66" s="8">
        <f>IF(Lopen!E65="Wisselloop",Lopen!H65,0)</f>
        <v>0</v>
      </c>
      <c r="BA66" s="8">
        <f>IF(Lopen!E65="Blokloop",Lopen!H65,0)</f>
        <v>0</v>
      </c>
      <c r="BB66" s="8">
        <f>IF(Lopen!E65="Versnellingen",Lopen!H65,0)</f>
        <v>0</v>
      </c>
      <c r="BC66" s="8">
        <f>IF(Lopen!E65="Fartlek",Lopen!H65,0)</f>
        <v>0</v>
      </c>
      <c r="BD66" s="8">
        <f>IF(Lopen!E65="Krachttraining",Lopen!H65,0)</f>
        <v>0</v>
      </c>
      <c r="BE66" s="144">
        <f>IF(Lopen!E65="Wedstrijd",Lopen!H65,0)</f>
        <v>0</v>
      </c>
    </row>
    <row r="67" spans="1:57">
      <c r="A67" s="199"/>
      <c r="B67" s="83" t="s">
        <v>15</v>
      </c>
      <c r="C67" s="75">
        <v>40512</v>
      </c>
      <c r="D67" s="153"/>
      <c r="E67" s="85">
        <f>IF(Zwemmen!H66&gt;0,1,0)</f>
        <v>0</v>
      </c>
      <c r="F67" s="85">
        <f>IF(Fietsen!I66&gt;0,1,0)</f>
        <v>0</v>
      </c>
      <c r="G67" s="85">
        <f>IF(Lopen!H66&gt;0,1,0)</f>
        <v>0</v>
      </c>
      <c r="H67" s="107"/>
      <c r="I67" s="95">
        <f>IF(Zwemmen!E66="Zwembad Aalst",1,0)</f>
        <v>0</v>
      </c>
      <c r="J67" s="85">
        <f>IF(Zwemmen!E66="Zwembad Brussel",1,0)</f>
        <v>0</v>
      </c>
      <c r="K67" s="85">
        <f>IF(Zwemmen!E66="Zwembad Wachtebeke",1,0)</f>
        <v>0</v>
      </c>
      <c r="L67" s="85">
        <f>IF(Zwemmen!E66="Zwembad Ander",1,0)</f>
        <v>0</v>
      </c>
      <c r="M67" s="85">
        <f>IF(Zwemmen!E66="Open Water Nieuwdonk",1,0)</f>
        <v>0</v>
      </c>
      <c r="N67" s="85">
        <f>IF(Zwemmen!E66="Open Water Ander",1,0)</f>
        <v>0</v>
      </c>
      <c r="O67" s="104"/>
      <c r="P67" s="85">
        <f t="shared" si="7"/>
        <v>0</v>
      </c>
      <c r="Q67" s="85">
        <f t="shared" si="8"/>
        <v>0</v>
      </c>
      <c r="R67" s="104"/>
      <c r="S67" s="89">
        <f>IF(Zwemmen!F66="Techniek",Zwemmen!I66,0)</f>
        <v>0</v>
      </c>
      <c r="T67" s="89">
        <f>IF(Zwemmen!F66="Extensieve uithouding",Zwemmen!I66,0)</f>
        <v>0</v>
      </c>
      <c r="U67" s="89">
        <f>IF(Zwemmen!F66="Intensieve uithouding",Zwemmen!I66,0)</f>
        <v>0</v>
      </c>
      <c r="V67" s="89">
        <f>IF(Zwemmen!F66="Snelheid",Zwemmen!I66,0)</f>
        <v>0</v>
      </c>
      <c r="W67" s="96">
        <f>IF(Zwemmen!F66="Wedstrijd",Zwemmen!I66,0)</f>
        <v>0</v>
      </c>
      <c r="X67" s="124"/>
      <c r="Y67" s="8">
        <f>IF(Fietsen!H66="Wegfiets",Fietsen!I66,0)</f>
        <v>0</v>
      </c>
      <c r="Z67" s="8">
        <f>IF(Fietsen!H66="Tijdritfiets",Fietsen!I66,0)</f>
        <v>0</v>
      </c>
      <c r="AA67" s="8">
        <f>IF(Fietsen!H66="Mountainbike",Fietsen!I66,0)</f>
        <v>0</v>
      </c>
      <c r="AB67" s="124"/>
      <c r="AC67" s="8">
        <f>IF(Fietsen!G66="Weg",Fietsen!I66,0)</f>
        <v>0</v>
      </c>
      <c r="AD67" s="8">
        <f>IF(Fietsen!G66="Rollen",Fietsen!I66,0)</f>
        <v>0</v>
      </c>
      <c r="AE67" s="8">
        <f>IF(Fietsen!G66="Veld",Fietsen!I66,0)</f>
        <v>0</v>
      </c>
      <c r="AF67" s="125"/>
      <c r="AG67" s="8">
        <f>IF(Fietsen!E66="Herstel",Fietsen!I66,0)</f>
        <v>0</v>
      </c>
      <c r="AH67" s="8">
        <f>IF(Fietsen!E66="LSD",Fietsen!I66,0)</f>
        <v>0</v>
      </c>
      <c r="AI67" s="8">
        <f>IF(Fietsen!E66="Extensieve uithouding",Fietsen!I66,0)</f>
        <v>0</v>
      </c>
      <c r="AJ67" s="8">
        <f>IF(Fietsen!E66="Intensieve uithouding",Fietsen!I66,0)</f>
        <v>0</v>
      </c>
      <c r="AK67" s="8">
        <f>IF(Fietsen!E66="Interval/Blokken",Fietsen!I66,0)</f>
        <v>0</v>
      </c>
      <c r="AL67" s="8">
        <f>IF(Fietsen!E66="VO2max",Fietsen!I66,0)</f>
        <v>0</v>
      </c>
      <c r="AM67" s="8">
        <f>IF(Fietsen!E66="Snelheid",Fietsen!I66,0)</f>
        <v>0</v>
      </c>
      <c r="AN67" s="8">
        <f>IF(Fietsen!E66="Souplesse",Fietsen!I66,0)</f>
        <v>0</v>
      </c>
      <c r="AO67" s="8">
        <f>IF(Fietsen!E66="Krachtuithouding",Fietsen!I66,0)</f>
        <v>0</v>
      </c>
      <c r="AP67" s="8">
        <f>IF(Fietsen!E66="Explosieve kracht",Fietsen!I66,0)</f>
        <v>0</v>
      </c>
      <c r="AQ67" s="8">
        <f>IF(Fietsen!E66="Wedstrijd",Fietsen!I66,0)</f>
        <v>0</v>
      </c>
      <c r="AR67" s="125"/>
      <c r="AS67" s="143">
        <f>IF(Lopen!G66="Weg",Lopen!H66,0)</f>
        <v>0</v>
      </c>
      <c r="AT67" s="8">
        <f>IF(Lopen!G66="Veld",Lopen!H66,0)</f>
        <v>0</v>
      </c>
      <c r="AU67" s="8">
        <f>IF(Lopen!G66="Piste",Lopen!H66,0)</f>
        <v>0</v>
      </c>
      <c r="AV67" s="139"/>
      <c r="AW67" s="8">
        <f>IF(Lopen!E66="Herstel",Lopen!H66,0)</f>
        <v>0</v>
      </c>
      <c r="AX67" s="8">
        <f>IF(Lopen!E66="Extensieve duur",Lopen!H66,0)</f>
        <v>0</v>
      </c>
      <c r="AY67" s="8">
        <f>IF(Lopen!E66="Tempoloop",Lopen!H66,0)</f>
        <v>0</v>
      </c>
      <c r="AZ67" s="8">
        <f>IF(Lopen!E66="Wisselloop",Lopen!H66,0)</f>
        <v>0</v>
      </c>
      <c r="BA67" s="8">
        <f>IF(Lopen!E66="Blokloop",Lopen!H66,0)</f>
        <v>0</v>
      </c>
      <c r="BB67" s="8">
        <f>IF(Lopen!E66="Versnellingen",Lopen!H66,0)</f>
        <v>0</v>
      </c>
      <c r="BC67" s="8">
        <f>IF(Lopen!E66="Fartlek",Lopen!H66,0)</f>
        <v>0</v>
      </c>
      <c r="BD67" s="8">
        <f>IF(Lopen!E66="Krachttraining",Lopen!H66,0)</f>
        <v>0</v>
      </c>
      <c r="BE67" s="144">
        <f>IF(Lopen!E66="Wedstrijd",Lopen!H66,0)</f>
        <v>0</v>
      </c>
    </row>
    <row r="68" spans="1:57">
      <c r="A68" s="199"/>
      <c r="B68" s="83" t="s">
        <v>16</v>
      </c>
      <c r="C68" s="75">
        <v>40513</v>
      </c>
      <c r="D68" s="153"/>
      <c r="E68" s="85">
        <f>IF(Zwemmen!H67&gt;0,1,0)</f>
        <v>0</v>
      </c>
      <c r="F68" s="85">
        <f>IF(Fietsen!I67&gt;0,1,0)</f>
        <v>0</v>
      </c>
      <c r="G68" s="85">
        <f>IF(Lopen!H67&gt;0,1,0)</f>
        <v>0</v>
      </c>
      <c r="H68" s="107"/>
      <c r="I68" s="95">
        <f>IF(Zwemmen!E67="Zwembad Aalst",1,0)</f>
        <v>0</v>
      </c>
      <c r="J68" s="85">
        <f>IF(Zwemmen!E67="Zwembad Brussel",1,0)</f>
        <v>0</v>
      </c>
      <c r="K68" s="85">
        <f>IF(Zwemmen!E67="Zwembad Wachtebeke",1,0)</f>
        <v>0</v>
      </c>
      <c r="L68" s="85">
        <f>IF(Zwemmen!E67="Zwembad Ander",1,0)</f>
        <v>0</v>
      </c>
      <c r="M68" s="85">
        <f>IF(Zwemmen!E67="Open Water Nieuwdonk",1,0)</f>
        <v>0</v>
      </c>
      <c r="N68" s="85">
        <f>IF(Zwemmen!E67="Open Water Ander",1,0)</f>
        <v>0</v>
      </c>
      <c r="O68" s="104"/>
      <c r="P68" s="85">
        <f t="shared" si="7"/>
        <v>0</v>
      </c>
      <c r="Q68" s="85">
        <f t="shared" si="8"/>
        <v>0</v>
      </c>
      <c r="R68" s="104"/>
      <c r="S68" s="89">
        <f>IF(Zwemmen!F67="Techniek",Zwemmen!I67,0)</f>
        <v>0</v>
      </c>
      <c r="T68" s="89">
        <f>IF(Zwemmen!F67="Extensieve uithouding",Zwemmen!I67,0)</f>
        <v>0</v>
      </c>
      <c r="U68" s="89">
        <f>IF(Zwemmen!F67="Intensieve uithouding",Zwemmen!I67,0)</f>
        <v>0</v>
      </c>
      <c r="V68" s="89">
        <f>IF(Zwemmen!F67="Snelheid",Zwemmen!I67,0)</f>
        <v>0</v>
      </c>
      <c r="W68" s="96">
        <f>IF(Zwemmen!F67="Wedstrijd",Zwemmen!I67,0)</f>
        <v>0</v>
      </c>
      <c r="X68" s="124"/>
      <c r="Y68" s="8">
        <f>IF(Fietsen!H67="Wegfiets",Fietsen!I67,0)</f>
        <v>0</v>
      </c>
      <c r="Z68" s="8">
        <f>IF(Fietsen!H67="Tijdritfiets",Fietsen!I67,0)</f>
        <v>0</v>
      </c>
      <c r="AA68" s="8">
        <f>IF(Fietsen!H67="Mountainbike",Fietsen!I67,0)</f>
        <v>0</v>
      </c>
      <c r="AB68" s="124"/>
      <c r="AC68" s="8">
        <f>IF(Fietsen!G67="Weg",Fietsen!I67,0)</f>
        <v>0</v>
      </c>
      <c r="AD68" s="8">
        <f>IF(Fietsen!G67="Rollen",Fietsen!I67,0)</f>
        <v>0</v>
      </c>
      <c r="AE68" s="8">
        <f>IF(Fietsen!G67="Veld",Fietsen!I67,0)</f>
        <v>0</v>
      </c>
      <c r="AF68" s="125"/>
      <c r="AG68" s="8">
        <f>IF(Fietsen!E67="Herstel",Fietsen!I67,0)</f>
        <v>0</v>
      </c>
      <c r="AH68" s="8">
        <f>IF(Fietsen!E67="LSD",Fietsen!I67,0)</f>
        <v>0</v>
      </c>
      <c r="AI68" s="8">
        <f>IF(Fietsen!E67="Extensieve uithouding",Fietsen!I67,0)</f>
        <v>0</v>
      </c>
      <c r="AJ68" s="8">
        <f>IF(Fietsen!E67="Intensieve uithouding",Fietsen!I67,0)</f>
        <v>0</v>
      </c>
      <c r="AK68" s="8">
        <f>IF(Fietsen!E67="Interval/Blokken",Fietsen!I67,0)</f>
        <v>0</v>
      </c>
      <c r="AL68" s="8">
        <f>IF(Fietsen!E67="VO2max",Fietsen!I67,0)</f>
        <v>0</v>
      </c>
      <c r="AM68" s="8">
        <f>IF(Fietsen!E67="Snelheid",Fietsen!I67,0)</f>
        <v>0</v>
      </c>
      <c r="AN68" s="8">
        <f>IF(Fietsen!E67="Souplesse",Fietsen!I67,0)</f>
        <v>0</v>
      </c>
      <c r="AO68" s="8">
        <f>IF(Fietsen!E67="Krachtuithouding",Fietsen!I67,0)</f>
        <v>0</v>
      </c>
      <c r="AP68" s="8">
        <f>IF(Fietsen!E67="Explosieve kracht",Fietsen!I67,0)</f>
        <v>0</v>
      </c>
      <c r="AQ68" s="8">
        <f>IF(Fietsen!E67="Wedstrijd",Fietsen!I67,0)</f>
        <v>0</v>
      </c>
      <c r="AR68" s="125"/>
      <c r="AS68" s="143">
        <f>IF(Lopen!G67="Weg",Lopen!H67,0)</f>
        <v>0</v>
      </c>
      <c r="AT68" s="8">
        <f>IF(Lopen!G67="Veld",Lopen!H67,0)</f>
        <v>0</v>
      </c>
      <c r="AU68" s="8">
        <f>IF(Lopen!G67="Piste",Lopen!H67,0)</f>
        <v>0</v>
      </c>
      <c r="AV68" s="139"/>
      <c r="AW68" s="8">
        <f>IF(Lopen!E67="Herstel",Lopen!H67,0)</f>
        <v>0</v>
      </c>
      <c r="AX68" s="8">
        <f>IF(Lopen!E67="Extensieve duur",Lopen!H67,0)</f>
        <v>0</v>
      </c>
      <c r="AY68" s="8">
        <f>IF(Lopen!E67="Tempoloop",Lopen!H67,0)</f>
        <v>0</v>
      </c>
      <c r="AZ68" s="8">
        <f>IF(Lopen!E67="Wisselloop",Lopen!H67,0)</f>
        <v>0</v>
      </c>
      <c r="BA68" s="8">
        <f>IF(Lopen!E67="Blokloop",Lopen!H67,0)</f>
        <v>0</v>
      </c>
      <c r="BB68" s="8">
        <f>IF(Lopen!E67="Versnellingen",Lopen!H67,0)</f>
        <v>0</v>
      </c>
      <c r="BC68" s="8">
        <f>IF(Lopen!E67="Fartlek",Lopen!H67,0)</f>
        <v>0</v>
      </c>
      <c r="BD68" s="8">
        <f>IF(Lopen!E67="Krachttraining",Lopen!H67,0)</f>
        <v>0</v>
      </c>
      <c r="BE68" s="144">
        <f>IF(Lopen!E67="Wedstrijd",Lopen!H67,0)</f>
        <v>0</v>
      </c>
    </row>
    <row r="69" spans="1:57">
      <c r="A69" s="199"/>
      <c r="B69" s="83" t="s">
        <v>17</v>
      </c>
      <c r="C69" s="75">
        <v>40514</v>
      </c>
      <c r="D69" s="153"/>
      <c r="E69" s="85">
        <f>IF(Zwemmen!H68&gt;0,1,0)</f>
        <v>0</v>
      </c>
      <c r="F69" s="85">
        <f>IF(Fietsen!I68&gt;0,1,0)</f>
        <v>0</v>
      </c>
      <c r="G69" s="85">
        <f>IF(Lopen!H68&gt;0,1,0)</f>
        <v>0</v>
      </c>
      <c r="H69" s="107"/>
      <c r="I69" s="95">
        <f>IF(Zwemmen!E68="Zwembad Aalst",1,0)</f>
        <v>0</v>
      </c>
      <c r="J69" s="85">
        <f>IF(Zwemmen!E68="Zwembad Brussel",1,0)</f>
        <v>0</v>
      </c>
      <c r="K69" s="85">
        <f>IF(Zwemmen!E68="Zwembad Wachtebeke",1,0)</f>
        <v>0</v>
      </c>
      <c r="L69" s="85">
        <f>IF(Zwemmen!E68="Zwembad Ander",1,0)</f>
        <v>0</v>
      </c>
      <c r="M69" s="85">
        <f>IF(Zwemmen!E68="Open Water Nieuwdonk",1,0)</f>
        <v>0</v>
      </c>
      <c r="N69" s="85">
        <f>IF(Zwemmen!E68="Open Water Ander",1,0)</f>
        <v>0</v>
      </c>
      <c r="O69" s="104"/>
      <c r="P69" s="85">
        <f t="shared" si="7"/>
        <v>0</v>
      </c>
      <c r="Q69" s="85">
        <f t="shared" si="8"/>
        <v>0</v>
      </c>
      <c r="R69" s="104"/>
      <c r="S69" s="89">
        <f>IF(Zwemmen!F68="Techniek",Zwemmen!I68,0)</f>
        <v>0</v>
      </c>
      <c r="T69" s="89">
        <f>IF(Zwemmen!F68="Extensieve uithouding",Zwemmen!I68,0)</f>
        <v>0</v>
      </c>
      <c r="U69" s="89">
        <f>IF(Zwemmen!F68="Intensieve uithouding",Zwemmen!I68,0)</f>
        <v>0</v>
      </c>
      <c r="V69" s="89">
        <f>IF(Zwemmen!F68="Snelheid",Zwemmen!I68,0)</f>
        <v>0</v>
      </c>
      <c r="W69" s="96">
        <f>IF(Zwemmen!F68="Wedstrijd",Zwemmen!I68,0)</f>
        <v>0</v>
      </c>
      <c r="X69" s="124"/>
      <c r="Y69" s="8">
        <f>IF(Fietsen!H68="Wegfiets",Fietsen!I68,0)</f>
        <v>0</v>
      </c>
      <c r="Z69" s="8">
        <f>IF(Fietsen!H68="Tijdritfiets",Fietsen!I68,0)</f>
        <v>0</v>
      </c>
      <c r="AA69" s="8">
        <f>IF(Fietsen!H68="Mountainbike",Fietsen!I68,0)</f>
        <v>0</v>
      </c>
      <c r="AB69" s="124"/>
      <c r="AC69" s="8">
        <f>IF(Fietsen!G68="Weg",Fietsen!I68,0)</f>
        <v>0</v>
      </c>
      <c r="AD69" s="8">
        <f>IF(Fietsen!G68="Rollen",Fietsen!I68,0)</f>
        <v>0</v>
      </c>
      <c r="AE69" s="8">
        <f>IF(Fietsen!G68="Veld",Fietsen!I68,0)</f>
        <v>0</v>
      </c>
      <c r="AF69" s="125"/>
      <c r="AG69" s="8">
        <f>IF(Fietsen!E68="Herstel",Fietsen!I68,0)</f>
        <v>0</v>
      </c>
      <c r="AH69" s="8">
        <f>IF(Fietsen!E68="LSD",Fietsen!I68,0)</f>
        <v>0</v>
      </c>
      <c r="AI69" s="8">
        <f>IF(Fietsen!E68="Extensieve uithouding",Fietsen!I68,0)</f>
        <v>0</v>
      </c>
      <c r="AJ69" s="8">
        <f>IF(Fietsen!E68="Intensieve uithouding",Fietsen!I68,0)</f>
        <v>0</v>
      </c>
      <c r="AK69" s="8">
        <f>IF(Fietsen!E68="Interval/Blokken",Fietsen!I68,0)</f>
        <v>0</v>
      </c>
      <c r="AL69" s="8">
        <f>IF(Fietsen!E68="VO2max",Fietsen!I68,0)</f>
        <v>0</v>
      </c>
      <c r="AM69" s="8">
        <f>IF(Fietsen!E68="Snelheid",Fietsen!I68,0)</f>
        <v>0</v>
      </c>
      <c r="AN69" s="8">
        <f>IF(Fietsen!E68="Souplesse",Fietsen!I68,0)</f>
        <v>0</v>
      </c>
      <c r="AO69" s="8">
        <f>IF(Fietsen!E68="Krachtuithouding",Fietsen!I68,0)</f>
        <v>0</v>
      </c>
      <c r="AP69" s="8">
        <f>IF(Fietsen!E68="Explosieve kracht",Fietsen!I68,0)</f>
        <v>0</v>
      </c>
      <c r="AQ69" s="8">
        <f>IF(Fietsen!E68="Wedstrijd",Fietsen!I68,0)</f>
        <v>0</v>
      </c>
      <c r="AR69" s="125"/>
      <c r="AS69" s="143">
        <f>IF(Lopen!G68="Weg",Lopen!H68,0)</f>
        <v>0</v>
      </c>
      <c r="AT69" s="8">
        <f>IF(Lopen!G68="Veld",Lopen!H68,0)</f>
        <v>0</v>
      </c>
      <c r="AU69" s="8">
        <f>IF(Lopen!G68="Piste",Lopen!H68,0)</f>
        <v>0</v>
      </c>
      <c r="AV69" s="139"/>
      <c r="AW69" s="8">
        <f>IF(Lopen!E68="Herstel",Lopen!H68,0)</f>
        <v>0</v>
      </c>
      <c r="AX69" s="8">
        <f>IF(Lopen!E68="Extensieve duur",Lopen!H68,0)</f>
        <v>0</v>
      </c>
      <c r="AY69" s="8">
        <f>IF(Lopen!E68="Tempoloop",Lopen!H68,0)</f>
        <v>0</v>
      </c>
      <c r="AZ69" s="8">
        <f>IF(Lopen!E68="Wisselloop",Lopen!H68,0)</f>
        <v>0</v>
      </c>
      <c r="BA69" s="8">
        <f>IF(Lopen!E68="Blokloop",Lopen!H68,0)</f>
        <v>0</v>
      </c>
      <c r="BB69" s="8">
        <f>IF(Lopen!E68="Versnellingen",Lopen!H68,0)</f>
        <v>0</v>
      </c>
      <c r="BC69" s="8">
        <f>IF(Lopen!E68="Fartlek",Lopen!H68,0)</f>
        <v>0</v>
      </c>
      <c r="BD69" s="8">
        <f>IF(Lopen!E68="Krachttraining",Lopen!H68,0)</f>
        <v>0</v>
      </c>
      <c r="BE69" s="144">
        <f>IF(Lopen!E68="Wedstrijd",Lopen!H68,0)</f>
        <v>0</v>
      </c>
    </row>
    <row r="70" spans="1:57">
      <c r="A70" s="199"/>
      <c r="B70" s="83" t="s">
        <v>11</v>
      </c>
      <c r="C70" s="75">
        <v>40515</v>
      </c>
      <c r="D70" s="153"/>
      <c r="E70" s="85">
        <f>IF(Zwemmen!H69&gt;0,1,0)</f>
        <v>0</v>
      </c>
      <c r="F70" s="85">
        <f>IF(Fietsen!I69&gt;0,1,0)</f>
        <v>0</v>
      </c>
      <c r="G70" s="85">
        <f>IF(Lopen!H69&gt;0,1,0)</f>
        <v>0</v>
      </c>
      <c r="H70" s="107"/>
      <c r="I70" s="95">
        <f>IF(Zwemmen!E69="Zwembad Aalst",1,0)</f>
        <v>0</v>
      </c>
      <c r="J70" s="85">
        <f>IF(Zwemmen!E69="Zwembad Brussel",1,0)</f>
        <v>0</v>
      </c>
      <c r="K70" s="85">
        <f>IF(Zwemmen!E69="Zwembad Wachtebeke",1,0)</f>
        <v>0</v>
      </c>
      <c r="L70" s="85">
        <f>IF(Zwemmen!E69="Zwembad Ander",1,0)</f>
        <v>0</v>
      </c>
      <c r="M70" s="85">
        <f>IF(Zwemmen!E69="Open Water Nieuwdonk",1,0)</f>
        <v>0</v>
      </c>
      <c r="N70" s="85">
        <f>IF(Zwemmen!E69="Open Water Ander",1,0)</f>
        <v>0</v>
      </c>
      <c r="O70" s="104"/>
      <c r="P70" s="85">
        <f t="shared" si="7"/>
        <v>0</v>
      </c>
      <c r="Q70" s="85">
        <f t="shared" si="8"/>
        <v>0</v>
      </c>
      <c r="R70" s="104"/>
      <c r="S70" s="89">
        <f>IF(Zwemmen!F69="Techniek",Zwemmen!I69,0)</f>
        <v>0</v>
      </c>
      <c r="T70" s="89">
        <f>IF(Zwemmen!F69="Extensieve uithouding",Zwemmen!I69,0)</f>
        <v>0</v>
      </c>
      <c r="U70" s="89">
        <f>IF(Zwemmen!F69="Intensieve uithouding",Zwemmen!I69,0)</f>
        <v>0</v>
      </c>
      <c r="V70" s="89">
        <f>IF(Zwemmen!F69="Snelheid",Zwemmen!I69,0)</f>
        <v>0</v>
      </c>
      <c r="W70" s="96">
        <f>IF(Zwemmen!F69="Wedstrijd",Zwemmen!I69,0)</f>
        <v>0</v>
      </c>
      <c r="X70" s="124"/>
      <c r="Y70" s="8">
        <f>IF(Fietsen!H69="Wegfiets",Fietsen!I69,0)</f>
        <v>0</v>
      </c>
      <c r="Z70" s="8">
        <f>IF(Fietsen!H69="Tijdritfiets",Fietsen!I69,0)</f>
        <v>0</v>
      </c>
      <c r="AA70" s="8">
        <f>IF(Fietsen!H69="Mountainbike",Fietsen!I69,0)</f>
        <v>0</v>
      </c>
      <c r="AB70" s="124"/>
      <c r="AC70" s="8">
        <f>IF(Fietsen!G69="Weg",Fietsen!I69,0)</f>
        <v>0</v>
      </c>
      <c r="AD70" s="8">
        <f>IF(Fietsen!G69="Rollen",Fietsen!I69,0)</f>
        <v>0</v>
      </c>
      <c r="AE70" s="8">
        <f>IF(Fietsen!G69="Veld",Fietsen!I69,0)</f>
        <v>0</v>
      </c>
      <c r="AF70" s="125"/>
      <c r="AG70" s="8">
        <f>IF(Fietsen!E69="Herstel",Fietsen!I69,0)</f>
        <v>0</v>
      </c>
      <c r="AH70" s="8">
        <f>IF(Fietsen!E69="LSD",Fietsen!I69,0)</f>
        <v>0</v>
      </c>
      <c r="AI70" s="8">
        <f>IF(Fietsen!E69="Extensieve uithouding",Fietsen!I69,0)</f>
        <v>0</v>
      </c>
      <c r="AJ70" s="8">
        <f>IF(Fietsen!E69="Intensieve uithouding",Fietsen!I69,0)</f>
        <v>0</v>
      </c>
      <c r="AK70" s="8">
        <f>IF(Fietsen!E69="Interval/Blokken",Fietsen!I69,0)</f>
        <v>0</v>
      </c>
      <c r="AL70" s="8">
        <f>IF(Fietsen!E69="VO2max",Fietsen!I69,0)</f>
        <v>0</v>
      </c>
      <c r="AM70" s="8">
        <f>IF(Fietsen!E69="Snelheid",Fietsen!I69,0)</f>
        <v>0</v>
      </c>
      <c r="AN70" s="8">
        <f>IF(Fietsen!E69="Souplesse",Fietsen!I69,0)</f>
        <v>0</v>
      </c>
      <c r="AO70" s="8">
        <f>IF(Fietsen!E69="Krachtuithouding",Fietsen!I69,0)</f>
        <v>0</v>
      </c>
      <c r="AP70" s="8">
        <f>IF(Fietsen!E69="Explosieve kracht",Fietsen!I69,0)</f>
        <v>0</v>
      </c>
      <c r="AQ70" s="8">
        <f>IF(Fietsen!E69="Wedstrijd",Fietsen!I69,0)</f>
        <v>0</v>
      </c>
      <c r="AR70" s="125"/>
      <c r="AS70" s="143">
        <f>IF(Lopen!G69="Weg",Lopen!H69,0)</f>
        <v>0</v>
      </c>
      <c r="AT70" s="8">
        <f>IF(Lopen!G69="Veld",Lopen!H69,0)</f>
        <v>0</v>
      </c>
      <c r="AU70" s="8">
        <f>IF(Lopen!G69="Piste",Lopen!H69,0)</f>
        <v>0</v>
      </c>
      <c r="AV70" s="139"/>
      <c r="AW70" s="8">
        <f>IF(Lopen!E69="Herstel",Lopen!H69,0)</f>
        <v>0</v>
      </c>
      <c r="AX70" s="8">
        <f>IF(Lopen!E69="Extensieve duur",Lopen!H69,0)</f>
        <v>0</v>
      </c>
      <c r="AY70" s="8">
        <f>IF(Lopen!E69="Tempoloop",Lopen!H69,0)</f>
        <v>0</v>
      </c>
      <c r="AZ70" s="8">
        <f>IF(Lopen!E69="Wisselloop",Lopen!H69,0)</f>
        <v>0</v>
      </c>
      <c r="BA70" s="8">
        <f>IF(Lopen!E69="Blokloop",Lopen!H69,0)</f>
        <v>0</v>
      </c>
      <c r="BB70" s="8">
        <f>IF(Lopen!E69="Versnellingen",Lopen!H69,0)</f>
        <v>0</v>
      </c>
      <c r="BC70" s="8">
        <f>IF(Lopen!E69="Fartlek",Lopen!H69,0)</f>
        <v>0</v>
      </c>
      <c r="BD70" s="8">
        <f>IF(Lopen!E69="Krachttraining",Lopen!H69,0)</f>
        <v>0</v>
      </c>
      <c r="BE70" s="144">
        <f>IF(Lopen!E69="Wedstrijd",Lopen!H69,0)</f>
        <v>0</v>
      </c>
    </row>
    <row r="71" spans="1:57">
      <c r="A71" s="199"/>
      <c r="B71" s="19" t="s">
        <v>12</v>
      </c>
      <c r="C71" s="77">
        <v>40516</v>
      </c>
      <c r="D71" s="153"/>
      <c r="E71" s="86">
        <f>IF(Zwemmen!H70&gt;0,1,0)</f>
        <v>0</v>
      </c>
      <c r="F71" s="86">
        <f>IF(Fietsen!I70&gt;0,1,0)</f>
        <v>0</v>
      </c>
      <c r="G71" s="86">
        <f>IF(Lopen!H70&gt;0,1,0)</f>
        <v>0</v>
      </c>
      <c r="H71" s="107"/>
      <c r="I71" s="97">
        <f>IF(Zwemmen!E70="Zwembad Aalst",1,0)</f>
        <v>0</v>
      </c>
      <c r="J71" s="86">
        <f>IF(Zwemmen!E70="Zwembad Brussel",1,0)</f>
        <v>0</v>
      </c>
      <c r="K71" s="86">
        <f>IF(Zwemmen!E70="Zwembad Wachtebeke",1,0)</f>
        <v>0</v>
      </c>
      <c r="L71" s="86">
        <f>IF(Zwemmen!E70="Zwembad Ander",1,0)</f>
        <v>0</v>
      </c>
      <c r="M71" s="86">
        <f>IF(Zwemmen!E70="Open Water Nieuwdonk",1,0)</f>
        <v>0</v>
      </c>
      <c r="N71" s="86">
        <f>IF(Zwemmen!E70="Open Water Ander",1,0)</f>
        <v>0</v>
      </c>
      <c r="O71" s="104"/>
      <c r="P71" s="86">
        <f t="shared" si="7"/>
        <v>0</v>
      </c>
      <c r="Q71" s="86">
        <f t="shared" si="8"/>
        <v>0</v>
      </c>
      <c r="R71" s="104"/>
      <c r="S71" s="90">
        <f>IF(Zwemmen!F70="Techniek",Zwemmen!I70,0)</f>
        <v>0</v>
      </c>
      <c r="T71" s="90">
        <f>IF(Zwemmen!F70="Extensieve uithouding",Zwemmen!I70,0)</f>
        <v>0</v>
      </c>
      <c r="U71" s="90">
        <f>IF(Zwemmen!F70="Intensieve uithouding",Zwemmen!I70,0)</f>
        <v>0</v>
      </c>
      <c r="V71" s="90">
        <f>IF(Zwemmen!F70="Snelheid",Zwemmen!I70,0)</f>
        <v>0</v>
      </c>
      <c r="W71" s="98">
        <f>IF(Zwemmen!F70="Wedstrijd",Zwemmen!I70,0)</f>
        <v>0</v>
      </c>
      <c r="X71" s="124"/>
      <c r="Y71" s="122">
        <f>IF(Fietsen!H70="Wegfiets",Fietsen!I70,0)</f>
        <v>0</v>
      </c>
      <c r="Z71" s="122">
        <f>IF(Fietsen!H70="Tijdritfiets",Fietsen!I70,0)</f>
        <v>0</v>
      </c>
      <c r="AA71" s="122">
        <f>IF(Fietsen!H70="Mountainbike",Fietsen!I70,0)</f>
        <v>0</v>
      </c>
      <c r="AB71" s="124"/>
      <c r="AC71" s="122">
        <f>IF(Fietsen!G70="Weg",Fietsen!I70,0)</f>
        <v>0</v>
      </c>
      <c r="AD71" s="122">
        <f>IF(Fietsen!G70="Rollen",Fietsen!I70,0)</f>
        <v>0</v>
      </c>
      <c r="AE71" s="122">
        <f>IF(Fietsen!G70="Veld",Fietsen!I70,0)</f>
        <v>0</v>
      </c>
      <c r="AF71" s="125"/>
      <c r="AG71" s="122">
        <f>IF(Fietsen!E70="Herstel",Fietsen!I70,0)</f>
        <v>0</v>
      </c>
      <c r="AH71" s="122">
        <f>IF(Fietsen!E70="LSD",Fietsen!I70,0)</f>
        <v>0</v>
      </c>
      <c r="AI71" s="122">
        <f>IF(Fietsen!E70="Extensieve uithouding",Fietsen!I70,0)</f>
        <v>0</v>
      </c>
      <c r="AJ71" s="122">
        <f>IF(Fietsen!E70="Intensieve uithouding",Fietsen!I70,0)</f>
        <v>0</v>
      </c>
      <c r="AK71" s="122">
        <f>IF(Fietsen!E70="Interval/Blokken",Fietsen!I70,0)</f>
        <v>0</v>
      </c>
      <c r="AL71" s="122">
        <f>IF(Fietsen!E70="VO2max",Fietsen!I70,0)</f>
        <v>0</v>
      </c>
      <c r="AM71" s="122">
        <f>IF(Fietsen!E70="Snelheid",Fietsen!I70,0)</f>
        <v>0</v>
      </c>
      <c r="AN71" s="122">
        <f>IF(Fietsen!E70="Souplesse",Fietsen!I70,0)</f>
        <v>0</v>
      </c>
      <c r="AO71" s="122">
        <f>IF(Fietsen!E70="Krachtuithouding",Fietsen!I70,0)</f>
        <v>0</v>
      </c>
      <c r="AP71" s="122">
        <f>IF(Fietsen!E70="Explosieve kracht",Fietsen!I70,0)</f>
        <v>0</v>
      </c>
      <c r="AQ71" s="122">
        <f>IF(Fietsen!E70="Wedstrijd",Fietsen!I70,0)</f>
        <v>0</v>
      </c>
      <c r="AR71" s="125"/>
      <c r="AS71" s="141">
        <f>IF(Lopen!G70="Weg",Lopen!H70,0)</f>
        <v>0</v>
      </c>
      <c r="AT71" s="122">
        <f>IF(Lopen!G70="Veld",Lopen!H70,0)</f>
        <v>0</v>
      </c>
      <c r="AU71" s="122">
        <f>IF(Lopen!G70="Piste",Lopen!H70,0)</f>
        <v>0</v>
      </c>
      <c r="AV71" s="139"/>
      <c r="AW71" s="122">
        <f>IF(Lopen!E70="Herstel",Lopen!H70,0)</f>
        <v>0</v>
      </c>
      <c r="AX71" s="122">
        <f>IF(Lopen!E70="Extensieve duur",Lopen!H70,0)</f>
        <v>0</v>
      </c>
      <c r="AY71" s="122">
        <f>IF(Lopen!E70="Tempoloop",Lopen!H70,0)</f>
        <v>0</v>
      </c>
      <c r="AZ71" s="122">
        <f>IF(Lopen!E70="Wisselloop",Lopen!H70,0)</f>
        <v>0</v>
      </c>
      <c r="BA71" s="122">
        <f>IF(Lopen!E70="Blokloop",Lopen!H70,0)</f>
        <v>0</v>
      </c>
      <c r="BB71" s="122">
        <f>IF(Lopen!E70="Versnellingen",Lopen!H70,0)</f>
        <v>0</v>
      </c>
      <c r="BC71" s="122">
        <f>IF(Lopen!E70="Fartlek",Lopen!H70,0)</f>
        <v>0</v>
      </c>
      <c r="BD71" s="122">
        <f>IF(Lopen!E70="Krachttraining",Lopen!H70,0)</f>
        <v>0</v>
      </c>
      <c r="BE71" s="142">
        <f>IF(Lopen!E70="Wedstrijd",Lopen!H70,0)</f>
        <v>0</v>
      </c>
    </row>
    <row r="72" spans="1:57">
      <c r="A72" s="199"/>
      <c r="B72" s="19" t="s">
        <v>13</v>
      </c>
      <c r="C72" s="77">
        <v>40517</v>
      </c>
      <c r="D72" s="153"/>
      <c r="E72" s="86">
        <f>IF(Zwemmen!H71&gt;0,1,0)</f>
        <v>0</v>
      </c>
      <c r="F72" s="86">
        <f>IF(Fietsen!I71&gt;0,1,0)</f>
        <v>0</v>
      </c>
      <c r="G72" s="86">
        <f>IF(Lopen!H71&gt;0,1,0)</f>
        <v>0</v>
      </c>
      <c r="H72" s="107"/>
      <c r="I72" s="97">
        <f>IF(Zwemmen!E71="Zwembad Aalst",1,0)</f>
        <v>0</v>
      </c>
      <c r="J72" s="86">
        <f>IF(Zwemmen!E71="Zwembad Brussel",1,0)</f>
        <v>0</v>
      </c>
      <c r="K72" s="86">
        <f>IF(Zwemmen!E71="Zwembad Wachtebeke",1,0)</f>
        <v>0</v>
      </c>
      <c r="L72" s="86">
        <f>IF(Zwemmen!E71="Zwembad Ander",1,0)</f>
        <v>0</v>
      </c>
      <c r="M72" s="86">
        <f>IF(Zwemmen!E71="Open Water Nieuwdonk",1,0)</f>
        <v>0</v>
      </c>
      <c r="N72" s="86">
        <f>IF(Zwemmen!E71="Open Water Ander",1,0)</f>
        <v>0</v>
      </c>
      <c r="O72" s="104"/>
      <c r="P72" s="86">
        <f t="shared" si="7"/>
        <v>0</v>
      </c>
      <c r="Q72" s="86">
        <f t="shared" si="8"/>
        <v>0</v>
      </c>
      <c r="R72" s="104"/>
      <c r="S72" s="90">
        <f>IF(Zwemmen!F71="Techniek",Zwemmen!I71,0)</f>
        <v>0</v>
      </c>
      <c r="T72" s="90">
        <f>IF(Zwemmen!F71="Extensieve uithouding",Zwemmen!I71,0)</f>
        <v>0</v>
      </c>
      <c r="U72" s="90">
        <f>IF(Zwemmen!F71="Intensieve uithouding",Zwemmen!I71,0)</f>
        <v>0</v>
      </c>
      <c r="V72" s="90">
        <f>IF(Zwemmen!F71="Snelheid",Zwemmen!I71,0)</f>
        <v>0</v>
      </c>
      <c r="W72" s="98">
        <f>IF(Zwemmen!F71="Wedstrijd",Zwemmen!I71,0)</f>
        <v>0</v>
      </c>
      <c r="X72" s="124"/>
      <c r="Y72" s="122">
        <f>IF(Fietsen!H71="Wegfiets",Fietsen!I71,0)</f>
        <v>0</v>
      </c>
      <c r="Z72" s="122">
        <f>IF(Fietsen!H71="Tijdritfiets",Fietsen!I71,0)</f>
        <v>0</v>
      </c>
      <c r="AA72" s="122">
        <f>IF(Fietsen!H71="Mountainbike",Fietsen!I71,0)</f>
        <v>0</v>
      </c>
      <c r="AB72" s="124"/>
      <c r="AC72" s="122">
        <f>IF(Fietsen!G71="Weg",Fietsen!I71,0)</f>
        <v>0</v>
      </c>
      <c r="AD72" s="122">
        <f>IF(Fietsen!G71="Rollen",Fietsen!I71,0)</f>
        <v>0</v>
      </c>
      <c r="AE72" s="122">
        <f>IF(Fietsen!G71="Veld",Fietsen!I71,0)</f>
        <v>0</v>
      </c>
      <c r="AF72" s="125"/>
      <c r="AG72" s="122">
        <f>IF(Fietsen!E71="Herstel",Fietsen!I71,0)</f>
        <v>0</v>
      </c>
      <c r="AH72" s="122">
        <f>IF(Fietsen!E71="LSD",Fietsen!I71,0)</f>
        <v>0</v>
      </c>
      <c r="AI72" s="122">
        <f>IF(Fietsen!E71="Extensieve uithouding",Fietsen!I71,0)</f>
        <v>0</v>
      </c>
      <c r="AJ72" s="122">
        <f>IF(Fietsen!E71="Intensieve uithouding",Fietsen!I71,0)</f>
        <v>0</v>
      </c>
      <c r="AK72" s="122">
        <f>IF(Fietsen!E71="Interval/Blokken",Fietsen!I71,0)</f>
        <v>0</v>
      </c>
      <c r="AL72" s="122">
        <f>IF(Fietsen!E71="VO2max",Fietsen!I71,0)</f>
        <v>0</v>
      </c>
      <c r="AM72" s="122">
        <f>IF(Fietsen!E71="Snelheid",Fietsen!I71,0)</f>
        <v>0</v>
      </c>
      <c r="AN72" s="122">
        <f>IF(Fietsen!E71="Souplesse",Fietsen!I71,0)</f>
        <v>0</v>
      </c>
      <c r="AO72" s="122">
        <f>IF(Fietsen!E71="Krachtuithouding",Fietsen!I71,0)</f>
        <v>0</v>
      </c>
      <c r="AP72" s="122">
        <f>IF(Fietsen!E71="Explosieve kracht",Fietsen!I71,0)</f>
        <v>0</v>
      </c>
      <c r="AQ72" s="122">
        <f>IF(Fietsen!E71="Wedstrijd",Fietsen!I71,0)</f>
        <v>0</v>
      </c>
      <c r="AR72" s="125"/>
      <c r="AS72" s="141">
        <f>IF(Lopen!G71="Weg",Lopen!H71,0)</f>
        <v>0</v>
      </c>
      <c r="AT72" s="122">
        <f>IF(Lopen!G71="Veld",Lopen!H71,0)</f>
        <v>0</v>
      </c>
      <c r="AU72" s="122">
        <f>IF(Lopen!G71="Piste",Lopen!H71,0)</f>
        <v>0</v>
      </c>
      <c r="AV72" s="139"/>
      <c r="AW72" s="122">
        <f>IF(Lopen!E71="Herstel",Lopen!H71,0)</f>
        <v>0</v>
      </c>
      <c r="AX72" s="122">
        <f>IF(Lopen!E71="Extensieve duur",Lopen!H71,0)</f>
        <v>0</v>
      </c>
      <c r="AY72" s="122">
        <f>IF(Lopen!E71="Tempoloop",Lopen!H71,0)</f>
        <v>0</v>
      </c>
      <c r="AZ72" s="122">
        <f>IF(Lopen!E71="Wisselloop",Lopen!H71,0)</f>
        <v>0</v>
      </c>
      <c r="BA72" s="122">
        <f>IF(Lopen!E71="Blokloop",Lopen!H71,0)</f>
        <v>0</v>
      </c>
      <c r="BB72" s="122">
        <f>IF(Lopen!E71="Versnellingen",Lopen!H71,0)</f>
        <v>0</v>
      </c>
      <c r="BC72" s="122">
        <f>IF(Lopen!E71="Fartlek",Lopen!H71,0)</f>
        <v>0</v>
      </c>
      <c r="BD72" s="122">
        <f>IF(Lopen!E71="Krachttraining",Lopen!H71,0)</f>
        <v>0</v>
      </c>
      <c r="BE72" s="142">
        <f>IF(Lopen!E71="Wedstrijd",Lopen!H71,0)</f>
        <v>0</v>
      </c>
    </row>
    <row r="73" spans="1:57">
      <c r="A73" s="199" t="s">
        <v>30</v>
      </c>
      <c r="B73" s="83" t="s">
        <v>14</v>
      </c>
      <c r="C73" s="75">
        <v>40518</v>
      </c>
      <c r="D73" s="153"/>
      <c r="E73" s="85">
        <f>IF(Zwemmen!H72&gt;0,1,0)</f>
        <v>0</v>
      </c>
      <c r="F73" s="85">
        <f>IF(Fietsen!I72&gt;0,1,0)</f>
        <v>0</v>
      </c>
      <c r="G73" s="85">
        <f>IF(Lopen!H72&gt;0,1,0)</f>
        <v>0</v>
      </c>
      <c r="H73" s="107"/>
      <c r="I73" s="95">
        <f>IF(Zwemmen!E72="Zwembad Aalst",1,0)</f>
        <v>0</v>
      </c>
      <c r="J73" s="85">
        <f>IF(Zwemmen!E72="Zwembad Brussel",1,0)</f>
        <v>0</v>
      </c>
      <c r="K73" s="85">
        <f>IF(Zwemmen!E72="Zwembad Wachtebeke",1,0)</f>
        <v>0</v>
      </c>
      <c r="L73" s="85">
        <f>IF(Zwemmen!E72="Zwembad Ander",1,0)</f>
        <v>0</v>
      </c>
      <c r="M73" s="85">
        <f>IF(Zwemmen!E72="Open Water Nieuwdonk",1,0)</f>
        <v>0</v>
      </c>
      <c r="N73" s="85">
        <f>IF(Zwemmen!E72="Open Water Ander",1,0)</f>
        <v>0</v>
      </c>
      <c r="O73" s="104"/>
      <c r="P73" s="85">
        <f t="shared" si="7"/>
        <v>0</v>
      </c>
      <c r="Q73" s="85">
        <f t="shared" si="8"/>
        <v>0</v>
      </c>
      <c r="R73" s="104"/>
      <c r="S73" s="89">
        <f>IF(Zwemmen!F72="Techniek",Zwemmen!I72,0)</f>
        <v>0</v>
      </c>
      <c r="T73" s="89">
        <f>IF(Zwemmen!F72="Extensieve uithouding",Zwemmen!I72,0)</f>
        <v>0</v>
      </c>
      <c r="U73" s="89">
        <f>IF(Zwemmen!F72="Intensieve uithouding",Zwemmen!I72,0)</f>
        <v>0</v>
      </c>
      <c r="V73" s="89">
        <f>IF(Zwemmen!F72="Snelheid",Zwemmen!I72,0)</f>
        <v>0</v>
      </c>
      <c r="W73" s="96">
        <f>IF(Zwemmen!F72="Wedstrijd",Zwemmen!I72,0)</f>
        <v>0</v>
      </c>
      <c r="X73" s="124"/>
      <c r="Y73" s="8">
        <f>IF(Fietsen!H72="Wegfiets",Fietsen!I72,0)</f>
        <v>0</v>
      </c>
      <c r="Z73" s="8">
        <f>IF(Fietsen!H72="Tijdritfiets",Fietsen!I72,0)</f>
        <v>0</v>
      </c>
      <c r="AA73" s="8">
        <f>IF(Fietsen!H72="Mountainbike",Fietsen!I72,0)</f>
        <v>0</v>
      </c>
      <c r="AB73" s="124"/>
      <c r="AC73" s="8">
        <f>IF(Fietsen!G72="Weg",Fietsen!I72,0)</f>
        <v>0</v>
      </c>
      <c r="AD73" s="8">
        <f>IF(Fietsen!G72="Rollen",Fietsen!I72,0)</f>
        <v>0</v>
      </c>
      <c r="AE73" s="8">
        <f>IF(Fietsen!G72="Veld",Fietsen!I72,0)</f>
        <v>0</v>
      </c>
      <c r="AF73" s="125"/>
      <c r="AG73" s="8">
        <f>IF(Fietsen!E72="Herstel",Fietsen!I72,0)</f>
        <v>0</v>
      </c>
      <c r="AH73" s="8">
        <f>IF(Fietsen!E72="LSD",Fietsen!I72,0)</f>
        <v>0</v>
      </c>
      <c r="AI73" s="8">
        <f>IF(Fietsen!E72="Extensieve uithouding",Fietsen!I72,0)</f>
        <v>0</v>
      </c>
      <c r="AJ73" s="8">
        <f>IF(Fietsen!E72="Intensieve uithouding",Fietsen!I72,0)</f>
        <v>0</v>
      </c>
      <c r="AK73" s="8">
        <f>IF(Fietsen!E72="Interval/Blokken",Fietsen!I72,0)</f>
        <v>0</v>
      </c>
      <c r="AL73" s="8">
        <f>IF(Fietsen!E72="VO2max",Fietsen!I72,0)</f>
        <v>0</v>
      </c>
      <c r="AM73" s="8">
        <f>IF(Fietsen!E72="Snelheid",Fietsen!I72,0)</f>
        <v>0</v>
      </c>
      <c r="AN73" s="8">
        <f>IF(Fietsen!E72="Souplesse",Fietsen!I72,0)</f>
        <v>0</v>
      </c>
      <c r="AO73" s="8">
        <f>IF(Fietsen!E72="Krachtuithouding",Fietsen!I72,0)</f>
        <v>0</v>
      </c>
      <c r="AP73" s="8">
        <f>IF(Fietsen!E72="Explosieve kracht",Fietsen!I72,0)</f>
        <v>0</v>
      </c>
      <c r="AQ73" s="8">
        <f>IF(Fietsen!E72="Wedstrijd",Fietsen!I72,0)</f>
        <v>0</v>
      </c>
      <c r="AR73" s="125"/>
      <c r="AS73" s="143">
        <f>IF(Lopen!G72="Weg",Lopen!H72,0)</f>
        <v>0</v>
      </c>
      <c r="AT73" s="8">
        <f>IF(Lopen!G72="Veld",Lopen!H72,0)</f>
        <v>0</v>
      </c>
      <c r="AU73" s="8">
        <f>IF(Lopen!G72="Piste",Lopen!H72,0)</f>
        <v>0</v>
      </c>
      <c r="AV73" s="139"/>
      <c r="AW73" s="8">
        <f>IF(Lopen!E72="Herstel",Lopen!H72,0)</f>
        <v>0</v>
      </c>
      <c r="AX73" s="8">
        <f>IF(Lopen!E72="Extensieve duur",Lopen!H72,0)</f>
        <v>0</v>
      </c>
      <c r="AY73" s="8">
        <f>IF(Lopen!E72="Tempoloop",Lopen!H72,0)</f>
        <v>0</v>
      </c>
      <c r="AZ73" s="8">
        <f>IF(Lopen!E72="Wisselloop",Lopen!H72,0)</f>
        <v>0</v>
      </c>
      <c r="BA73" s="8">
        <f>IF(Lopen!E72="Blokloop",Lopen!H72,0)</f>
        <v>0</v>
      </c>
      <c r="BB73" s="8">
        <f>IF(Lopen!E72="Versnellingen",Lopen!H72,0)</f>
        <v>0</v>
      </c>
      <c r="BC73" s="8">
        <f>IF(Lopen!E72="Fartlek",Lopen!H72,0)</f>
        <v>0</v>
      </c>
      <c r="BD73" s="8">
        <f>IF(Lopen!E72="Krachttraining",Lopen!H72,0)</f>
        <v>0</v>
      </c>
      <c r="BE73" s="144">
        <f>IF(Lopen!E72="Wedstrijd",Lopen!H72,0)</f>
        <v>0</v>
      </c>
    </row>
    <row r="74" spans="1:57">
      <c r="A74" s="199"/>
      <c r="B74" s="83" t="s">
        <v>15</v>
      </c>
      <c r="C74" s="75">
        <v>40519</v>
      </c>
      <c r="D74" s="153"/>
      <c r="E74" s="85">
        <f>IF(Zwemmen!H73&gt;0,1,0)</f>
        <v>0</v>
      </c>
      <c r="F74" s="85">
        <f>IF(Fietsen!I73&gt;0,1,0)</f>
        <v>0</v>
      </c>
      <c r="G74" s="85">
        <f>IF(Lopen!H73&gt;0,1,0)</f>
        <v>0</v>
      </c>
      <c r="H74" s="107"/>
      <c r="I74" s="95">
        <f>IF(Zwemmen!E73="Zwembad Aalst",1,0)</f>
        <v>0</v>
      </c>
      <c r="J74" s="85">
        <f>IF(Zwemmen!E73="Zwembad Brussel",1,0)</f>
        <v>0</v>
      </c>
      <c r="K74" s="85">
        <f>IF(Zwemmen!E73="Zwembad Wachtebeke",1,0)</f>
        <v>0</v>
      </c>
      <c r="L74" s="85">
        <f>IF(Zwemmen!E73="Zwembad Ander",1,0)</f>
        <v>0</v>
      </c>
      <c r="M74" s="85">
        <f>IF(Zwemmen!E73="Open Water Nieuwdonk",1,0)</f>
        <v>0</v>
      </c>
      <c r="N74" s="85">
        <f>IF(Zwemmen!E73="Open Water Ander",1,0)</f>
        <v>0</v>
      </c>
      <c r="O74" s="104"/>
      <c r="P74" s="85">
        <f t="shared" si="7"/>
        <v>0</v>
      </c>
      <c r="Q74" s="85">
        <f t="shared" si="8"/>
        <v>0</v>
      </c>
      <c r="R74" s="104"/>
      <c r="S74" s="89">
        <f>IF(Zwemmen!F73="Techniek",Zwemmen!I73,0)</f>
        <v>0</v>
      </c>
      <c r="T74" s="89">
        <f>IF(Zwemmen!F73="Extensieve uithouding",Zwemmen!I73,0)</f>
        <v>0</v>
      </c>
      <c r="U74" s="89">
        <f>IF(Zwemmen!F73="Intensieve uithouding",Zwemmen!I73,0)</f>
        <v>0</v>
      </c>
      <c r="V74" s="89">
        <f>IF(Zwemmen!F73="Snelheid",Zwemmen!I73,0)</f>
        <v>0</v>
      </c>
      <c r="W74" s="96">
        <f>IF(Zwemmen!F73="Wedstrijd",Zwemmen!I73,0)</f>
        <v>0</v>
      </c>
      <c r="X74" s="124"/>
      <c r="Y74" s="8">
        <f>IF(Fietsen!H73="Wegfiets",Fietsen!I73,0)</f>
        <v>0</v>
      </c>
      <c r="Z74" s="8">
        <f>IF(Fietsen!H73="Tijdritfiets",Fietsen!I73,0)</f>
        <v>0</v>
      </c>
      <c r="AA74" s="8">
        <f>IF(Fietsen!H73="Mountainbike",Fietsen!I73,0)</f>
        <v>0</v>
      </c>
      <c r="AB74" s="124"/>
      <c r="AC74" s="8">
        <f>IF(Fietsen!G73="Weg",Fietsen!I73,0)</f>
        <v>0</v>
      </c>
      <c r="AD74" s="8">
        <f>IF(Fietsen!G73="Rollen",Fietsen!I73,0)</f>
        <v>0</v>
      </c>
      <c r="AE74" s="8">
        <f>IF(Fietsen!G73="Veld",Fietsen!I73,0)</f>
        <v>0</v>
      </c>
      <c r="AF74" s="125"/>
      <c r="AG74" s="8">
        <f>IF(Fietsen!E73="Herstel",Fietsen!I73,0)</f>
        <v>0</v>
      </c>
      <c r="AH74" s="8">
        <f>IF(Fietsen!E73="LSD",Fietsen!I73,0)</f>
        <v>0</v>
      </c>
      <c r="AI74" s="8">
        <f>IF(Fietsen!E73="Extensieve uithouding",Fietsen!I73,0)</f>
        <v>0</v>
      </c>
      <c r="AJ74" s="8">
        <f>IF(Fietsen!E73="Intensieve uithouding",Fietsen!I73,0)</f>
        <v>0</v>
      </c>
      <c r="AK74" s="8">
        <f>IF(Fietsen!E73="Interval/Blokken",Fietsen!I73,0)</f>
        <v>0</v>
      </c>
      <c r="AL74" s="8">
        <f>IF(Fietsen!E73="VO2max",Fietsen!I73,0)</f>
        <v>0</v>
      </c>
      <c r="AM74" s="8">
        <f>IF(Fietsen!E73="Snelheid",Fietsen!I73,0)</f>
        <v>0</v>
      </c>
      <c r="AN74" s="8">
        <f>IF(Fietsen!E73="Souplesse",Fietsen!I73,0)</f>
        <v>0</v>
      </c>
      <c r="AO74" s="8">
        <f>IF(Fietsen!E73="Krachtuithouding",Fietsen!I73,0)</f>
        <v>0</v>
      </c>
      <c r="AP74" s="8">
        <f>IF(Fietsen!E73="Explosieve kracht",Fietsen!I73,0)</f>
        <v>0</v>
      </c>
      <c r="AQ74" s="8">
        <f>IF(Fietsen!E73="Wedstrijd",Fietsen!I73,0)</f>
        <v>0</v>
      </c>
      <c r="AR74" s="125"/>
      <c r="AS74" s="143">
        <f>IF(Lopen!G73="Weg",Lopen!H73,0)</f>
        <v>0</v>
      </c>
      <c r="AT74" s="8">
        <f>IF(Lopen!G73="Veld",Lopen!H73,0)</f>
        <v>0</v>
      </c>
      <c r="AU74" s="8">
        <f>IF(Lopen!G73="Piste",Lopen!H73,0)</f>
        <v>0</v>
      </c>
      <c r="AV74" s="139"/>
      <c r="AW74" s="8">
        <f>IF(Lopen!E73="Herstel",Lopen!H73,0)</f>
        <v>0</v>
      </c>
      <c r="AX74" s="8">
        <f>IF(Lopen!E73="Extensieve duur",Lopen!H73,0)</f>
        <v>0</v>
      </c>
      <c r="AY74" s="8">
        <f>IF(Lopen!E73="Tempoloop",Lopen!H73,0)</f>
        <v>0</v>
      </c>
      <c r="AZ74" s="8">
        <f>IF(Lopen!E73="Wisselloop",Lopen!H73,0)</f>
        <v>0</v>
      </c>
      <c r="BA74" s="8">
        <f>IF(Lopen!E73="Blokloop",Lopen!H73,0)</f>
        <v>0</v>
      </c>
      <c r="BB74" s="8">
        <f>IF(Lopen!E73="Versnellingen",Lopen!H73,0)</f>
        <v>0</v>
      </c>
      <c r="BC74" s="8">
        <f>IF(Lopen!E73="Fartlek",Lopen!H73,0)</f>
        <v>0</v>
      </c>
      <c r="BD74" s="8">
        <f>IF(Lopen!E73="Krachttraining",Lopen!H73,0)</f>
        <v>0</v>
      </c>
      <c r="BE74" s="144">
        <f>IF(Lopen!E73="Wedstrijd",Lopen!H73,0)</f>
        <v>0</v>
      </c>
    </row>
    <row r="75" spans="1:57">
      <c r="A75" s="199"/>
      <c r="B75" s="83" t="s">
        <v>16</v>
      </c>
      <c r="C75" s="75">
        <v>40520</v>
      </c>
      <c r="D75" s="153"/>
      <c r="E75" s="85">
        <f>IF(Zwemmen!H74&gt;0,1,0)</f>
        <v>0</v>
      </c>
      <c r="F75" s="85">
        <f>IF(Fietsen!I74&gt;0,1,0)</f>
        <v>0</v>
      </c>
      <c r="G75" s="85">
        <f>IF(Lopen!H74&gt;0,1,0)</f>
        <v>0</v>
      </c>
      <c r="H75" s="107"/>
      <c r="I75" s="95">
        <f>IF(Zwemmen!E74="Zwembad Aalst",1,0)</f>
        <v>0</v>
      </c>
      <c r="J75" s="85">
        <f>IF(Zwemmen!E74="Zwembad Brussel",1,0)</f>
        <v>0</v>
      </c>
      <c r="K75" s="85">
        <f>IF(Zwemmen!E74="Zwembad Wachtebeke",1,0)</f>
        <v>0</v>
      </c>
      <c r="L75" s="85">
        <f>IF(Zwemmen!E74="Zwembad Ander",1,0)</f>
        <v>0</v>
      </c>
      <c r="M75" s="85">
        <f>IF(Zwemmen!E74="Open Water Nieuwdonk",1,0)</f>
        <v>0</v>
      </c>
      <c r="N75" s="85">
        <f>IF(Zwemmen!E74="Open Water Ander",1,0)</f>
        <v>0</v>
      </c>
      <c r="O75" s="104"/>
      <c r="P75" s="85">
        <f t="shared" si="7"/>
        <v>0</v>
      </c>
      <c r="Q75" s="85">
        <f t="shared" si="8"/>
        <v>0</v>
      </c>
      <c r="R75" s="104"/>
      <c r="S75" s="89">
        <f>IF(Zwemmen!F74="Techniek",Zwemmen!I74,0)</f>
        <v>0</v>
      </c>
      <c r="T75" s="89">
        <f>IF(Zwemmen!F74="Extensieve uithouding",Zwemmen!I74,0)</f>
        <v>0</v>
      </c>
      <c r="U75" s="89">
        <f>IF(Zwemmen!F74="Intensieve uithouding",Zwemmen!I74,0)</f>
        <v>0</v>
      </c>
      <c r="V75" s="89">
        <f>IF(Zwemmen!F74="Snelheid",Zwemmen!I74,0)</f>
        <v>0</v>
      </c>
      <c r="W75" s="96">
        <f>IF(Zwemmen!F74="Wedstrijd",Zwemmen!I74,0)</f>
        <v>0</v>
      </c>
      <c r="X75" s="124"/>
      <c r="Y75" s="8">
        <f>IF(Fietsen!H74="Wegfiets",Fietsen!I74,0)</f>
        <v>0</v>
      </c>
      <c r="Z75" s="8">
        <f>IF(Fietsen!H74="Tijdritfiets",Fietsen!I74,0)</f>
        <v>0</v>
      </c>
      <c r="AA75" s="8">
        <f>IF(Fietsen!H74="Mountainbike",Fietsen!I74,0)</f>
        <v>0</v>
      </c>
      <c r="AB75" s="124"/>
      <c r="AC75" s="8">
        <f>IF(Fietsen!G74="Weg",Fietsen!I74,0)</f>
        <v>0</v>
      </c>
      <c r="AD75" s="8">
        <f>IF(Fietsen!G74="Rollen",Fietsen!I74,0)</f>
        <v>0</v>
      </c>
      <c r="AE75" s="8">
        <f>IF(Fietsen!G74="Veld",Fietsen!I74,0)</f>
        <v>0</v>
      </c>
      <c r="AF75" s="125"/>
      <c r="AG75" s="8">
        <f>IF(Fietsen!E74="Herstel",Fietsen!I74,0)</f>
        <v>0</v>
      </c>
      <c r="AH75" s="8">
        <f>IF(Fietsen!E74="LSD",Fietsen!I74,0)</f>
        <v>0</v>
      </c>
      <c r="AI75" s="8">
        <f>IF(Fietsen!E74="Extensieve uithouding",Fietsen!I74,0)</f>
        <v>0</v>
      </c>
      <c r="AJ75" s="8">
        <f>IF(Fietsen!E74="Intensieve uithouding",Fietsen!I74,0)</f>
        <v>0</v>
      </c>
      <c r="AK75" s="8">
        <f>IF(Fietsen!E74="Interval/Blokken",Fietsen!I74,0)</f>
        <v>0</v>
      </c>
      <c r="AL75" s="8">
        <f>IF(Fietsen!E74="VO2max",Fietsen!I74,0)</f>
        <v>0</v>
      </c>
      <c r="AM75" s="8">
        <f>IF(Fietsen!E74="Snelheid",Fietsen!I74,0)</f>
        <v>0</v>
      </c>
      <c r="AN75" s="8">
        <f>IF(Fietsen!E74="Souplesse",Fietsen!I74,0)</f>
        <v>0</v>
      </c>
      <c r="AO75" s="8">
        <f>IF(Fietsen!E74="Krachtuithouding",Fietsen!I74,0)</f>
        <v>0</v>
      </c>
      <c r="AP75" s="8">
        <f>IF(Fietsen!E74="Explosieve kracht",Fietsen!I74,0)</f>
        <v>0</v>
      </c>
      <c r="AQ75" s="8">
        <f>IF(Fietsen!E74="Wedstrijd",Fietsen!I74,0)</f>
        <v>0</v>
      </c>
      <c r="AR75" s="125"/>
      <c r="AS75" s="143">
        <f>IF(Lopen!G74="Weg",Lopen!H74,0)</f>
        <v>0</v>
      </c>
      <c r="AT75" s="8">
        <f>IF(Lopen!G74="Veld",Lopen!H74,0)</f>
        <v>0</v>
      </c>
      <c r="AU75" s="8">
        <f>IF(Lopen!G74="Piste",Lopen!H74,0)</f>
        <v>0</v>
      </c>
      <c r="AV75" s="139"/>
      <c r="AW75" s="8">
        <f>IF(Lopen!E74="Herstel",Lopen!H74,0)</f>
        <v>0</v>
      </c>
      <c r="AX75" s="8">
        <f>IF(Lopen!E74="Extensieve duur",Lopen!H74,0)</f>
        <v>0</v>
      </c>
      <c r="AY75" s="8">
        <f>IF(Lopen!E74="Tempoloop",Lopen!H74,0)</f>
        <v>0</v>
      </c>
      <c r="AZ75" s="8">
        <f>IF(Lopen!E74="Wisselloop",Lopen!H74,0)</f>
        <v>0</v>
      </c>
      <c r="BA75" s="8">
        <f>IF(Lopen!E74="Blokloop",Lopen!H74,0)</f>
        <v>0</v>
      </c>
      <c r="BB75" s="8">
        <f>IF(Lopen!E74="Versnellingen",Lopen!H74,0)</f>
        <v>0</v>
      </c>
      <c r="BC75" s="8">
        <f>IF(Lopen!E74="Fartlek",Lopen!H74,0)</f>
        <v>0</v>
      </c>
      <c r="BD75" s="8">
        <f>IF(Lopen!E74="Krachttraining",Lopen!H74,0)</f>
        <v>0</v>
      </c>
      <c r="BE75" s="144">
        <f>IF(Lopen!E74="Wedstrijd",Lopen!H74,0)</f>
        <v>0</v>
      </c>
    </row>
    <row r="76" spans="1:57">
      <c r="A76" s="199"/>
      <c r="B76" s="83" t="s">
        <v>17</v>
      </c>
      <c r="C76" s="75">
        <v>40521</v>
      </c>
      <c r="D76" s="153"/>
      <c r="E76" s="85">
        <f>IF(Zwemmen!H75&gt;0,1,0)</f>
        <v>0</v>
      </c>
      <c r="F76" s="85">
        <f>IF(Fietsen!I75&gt;0,1,0)</f>
        <v>0</v>
      </c>
      <c r="G76" s="85">
        <f>IF(Lopen!H75&gt;0,1,0)</f>
        <v>0</v>
      </c>
      <c r="H76" s="107"/>
      <c r="I76" s="95">
        <f>IF(Zwemmen!E75="Zwembad Aalst",1,0)</f>
        <v>0</v>
      </c>
      <c r="J76" s="85">
        <f>IF(Zwemmen!E75="Zwembad Brussel",1,0)</f>
        <v>0</v>
      </c>
      <c r="K76" s="85">
        <f>IF(Zwemmen!E75="Zwembad Wachtebeke",1,0)</f>
        <v>0</v>
      </c>
      <c r="L76" s="85">
        <f>IF(Zwemmen!E75="Zwembad Ander",1,0)</f>
        <v>0</v>
      </c>
      <c r="M76" s="85">
        <f>IF(Zwemmen!E75="Open Water Nieuwdonk",1,0)</f>
        <v>0</v>
      </c>
      <c r="N76" s="85">
        <f>IF(Zwemmen!E75="Open Water Ander",1,0)</f>
        <v>0</v>
      </c>
      <c r="O76" s="104"/>
      <c r="P76" s="85">
        <f t="shared" si="7"/>
        <v>0</v>
      </c>
      <c r="Q76" s="85">
        <f t="shared" si="8"/>
        <v>0</v>
      </c>
      <c r="R76" s="104"/>
      <c r="S76" s="89">
        <f>IF(Zwemmen!F75="Techniek",Zwemmen!I75,0)</f>
        <v>0</v>
      </c>
      <c r="T76" s="89">
        <f>IF(Zwemmen!F75="Extensieve uithouding",Zwemmen!I75,0)</f>
        <v>0</v>
      </c>
      <c r="U76" s="89">
        <f>IF(Zwemmen!F75="Intensieve uithouding",Zwemmen!I75,0)</f>
        <v>0</v>
      </c>
      <c r="V76" s="89">
        <f>IF(Zwemmen!F75="Snelheid",Zwemmen!I75,0)</f>
        <v>0</v>
      </c>
      <c r="W76" s="96">
        <f>IF(Zwemmen!F75="Wedstrijd",Zwemmen!I75,0)</f>
        <v>0</v>
      </c>
      <c r="X76" s="124"/>
      <c r="Y76" s="8">
        <f>IF(Fietsen!H75="Wegfiets",Fietsen!I75,0)</f>
        <v>0</v>
      </c>
      <c r="Z76" s="8">
        <f>IF(Fietsen!H75="Tijdritfiets",Fietsen!I75,0)</f>
        <v>0</v>
      </c>
      <c r="AA76" s="8">
        <f>IF(Fietsen!H75="Mountainbike",Fietsen!I75,0)</f>
        <v>0</v>
      </c>
      <c r="AB76" s="124"/>
      <c r="AC76" s="8">
        <f>IF(Fietsen!G75="Weg",Fietsen!I75,0)</f>
        <v>0</v>
      </c>
      <c r="AD76" s="8">
        <f>IF(Fietsen!G75="Rollen",Fietsen!I75,0)</f>
        <v>0</v>
      </c>
      <c r="AE76" s="8">
        <f>IF(Fietsen!G75="Veld",Fietsen!I75,0)</f>
        <v>0</v>
      </c>
      <c r="AF76" s="125"/>
      <c r="AG76" s="8">
        <f>IF(Fietsen!E75="Herstel",Fietsen!I75,0)</f>
        <v>0</v>
      </c>
      <c r="AH76" s="8">
        <f>IF(Fietsen!E75="LSD",Fietsen!I75,0)</f>
        <v>0</v>
      </c>
      <c r="AI76" s="8">
        <f>IF(Fietsen!E75="Extensieve uithouding",Fietsen!I75,0)</f>
        <v>0</v>
      </c>
      <c r="AJ76" s="8">
        <f>IF(Fietsen!E75="Intensieve uithouding",Fietsen!I75,0)</f>
        <v>0</v>
      </c>
      <c r="AK76" s="8">
        <f>IF(Fietsen!E75="Interval/Blokken",Fietsen!I75,0)</f>
        <v>0</v>
      </c>
      <c r="AL76" s="8">
        <f>IF(Fietsen!E75="VO2max",Fietsen!I75,0)</f>
        <v>0</v>
      </c>
      <c r="AM76" s="8">
        <f>IF(Fietsen!E75="Snelheid",Fietsen!I75,0)</f>
        <v>0</v>
      </c>
      <c r="AN76" s="8">
        <f>IF(Fietsen!E75="Souplesse",Fietsen!I75,0)</f>
        <v>0</v>
      </c>
      <c r="AO76" s="8">
        <f>IF(Fietsen!E75="Krachtuithouding",Fietsen!I75,0)</f>
        <v>0</v>
      </c>
      <c r="AP76" s="8">
        <f>IF(Fietsen!E75="Explosieve kracht",Fietsen!I75,0)</f>
        <v>0</v>
      </c>
      <c r="AQ76" s="8">
        <f>IF(Fietsen!E75="Wedstrijd",Fietsen!I75,0)</f>
        <v>0</v>
      </c>
      <c r="AR76" s="125"/>
      <c r="AS76" s="143">
        <f>IF(Lopen!G75="Weg",Lopen!H75,0)</f>
        <v>0</v>
      </c>
      <c r="AT76" s="8">
        <f>IF(Lopen!G75="Veld",Lopen!H75,0)</f>
        <v>0</v>
      </c>
      <c r="AU76" s="8">
        <f>IF(Lopen!G75="Piste",Lopen!H75,0)</f>
        <v>0</v>
      </c>
      <c r="AV76" s="139"/>
      <c r="AW76" s="8">
        <f>IF(Lopen!E75="Herstel",Lopen!H75,0)</f>
        <v>0</v>
      </c>
      <c r="AX76" s="8">
        <f>IF(Lopen!E75="Extensieve duur",Lopen!H75,0)</f>
        <v>0</v>
      </c>
      <c r="AY76" s="8">
        <f>IF(Lopen!E75="Tempoloop",Lopen!H75,0)</f>
        <v>0</v>
      </c>
      <c r="AZ76" s="8">
        <f>IF(Lopen!E75="Wisselloop",Lopen!H75,0)</f>
        <v>0</v>
      </c>
      <c r="BA76" s="8">
        <f>IF(Lopen!E75="Blokloop",Lopen!H75,0)</f>
        <v>0</v>
      </c>
      <c r="BB76" s="8">
        <f>IF(Lopen!E75="Versnellingen",Lopen!H75,0)</f>
        <v>0</v>
      </c>
      <c r="BC76" s="8">
        <f>IF(Lopen!E75="Fartlek",Lopen!H75,0)</f>
        <v>0</v>
      </c>
      <c r="BD76" s="8">
        <f>IF(Lopen!E75="Krachttraining",Lopen!H75,0)</f>
        <v>0</v>
      </c>
      <c r="BE76" s="144">
        <f>IF(Lopen!E75="Wedstrijd",Lopen!H75,0)</f>
        <v>0</v>
      </c>
    </row>
    <row r="77" spans="1:57">
      <c r="A77" s="199"/>
      <c r="B77" s="83" t="s">
        <v>11</v>
      </c>
      <c r="C77" s="75">
        <v>40522</v>
      </c>
      <c r="D77" s="153"/>
      <c r="E77" s="85">
        <f>IF(Zwemmen!H76&gt;0,1,0)</f>
        <v>0</v>
      </c>
      <c r="F77" s="85">
        <f>IF(Fietsen!I76&gt;0,1,0)</f>
        <v>0</v>
      </c>
      <c r="G77" s="85">
        <f>IF(Lopen!H76&gt;0,1,0)</f>
        <v>0</v>
      </c>
      <c r="H77" s="107"/>
      <c r="I77" s="95">
        <f>IF(Zwemmen!E76="Zwembad Aalst",1,0)</f>
        <v>0</v>
      </c>
      <c r="J77" s="85">
        <f>IF(Zwemmen!E76="Zwembad Brussel",1,0)</f>
        <v>0</v>
      </c>
      <c r="K77" s="85">
        <f>IF(Zwemmen!E76="Zwembad Wachtebeke",1,0)</f>
        <v>0</v>
      </c>
      <c r="L77" s="85">
        <f>IF(Zwemmen!E76="Zwembad Ander",1,0)</f>
        <v>0</v>
      </c>
      <c r="M77" s="85">
        <f>IF(Zwemmen!E76="Open Water Nieuwdonk",1,0)</f>
        <v>0</v>
      </c>
      <c r="N77" s="85">
        <f>IF(Zwemmen!E76="Open Water Ander",1,0)</f>
        <v>0</v>
      </c>
      <c r="O77" s="104"/>
      <c r="P77" s="85">
        <f t="shared" si="7"/>
        <v>0</v>
      </c>
      <c r="Q77" s="85">
        <f t="shared" si="8"/>
        <v>0</v>
      </c>
      <c r="R77" s="104"/>
      <c r="S77" s="89">
        <f>IF(Zwemmen!F76="Techniek",Zwemmen!I76,0)</f>
        <v>0</v>
      </c>
      <c r="T77" s="89">
        <f>IF(Zwemmen!F76="Extensieve uithouding",Zwemmen!I76,0)</f>
        <v>0</v>
      </c>
      <c r="U77" s="89">
        <f>IF(Zwemmen!F76="Intensieve uithouding",Zwemmen!I76,0)</f>
        <v>0</v>
      </c>
      <c r="V77" s="89">
        <f>IF(Zwemmen!F76="Snelheid",Zwemmen!I76,0)</f>
        <v>0</v>
      </c>
      <c r="W77" s="96">
        <f>IF(Zwemmen!F76="Wedstrijd",Zwemmen!I76,0)</f>
        <v>0</v>
      </c>
      <c r="X77" s="124"/>
      <c r="Y77" s="8">
        <f>IF(Fietsen!H76="Wegfiets",Fietsen!I76,0)</f>
        <v>0</v>
      </c>
      <c r="Z77" s="8">
        <f>IF(Fietsen!H76="Tijdritfiets",Fietsen!I76,0)</f>
        <v>0</v>
      </c>
      <c r="AA77" s="8">
        <f>IF(Fietsen!H76="Mountainbike",Fietsen!I76,0)</f>
        <v>0</v>
      </c>
      <c r="AB77" s="124"/>
      <c r="AC77" s="8">
        <f>IF(Fietsen!G76="Weg",Fietsen!I76,0)</f>
        <v>0</v>
      </c>
      <c r="AD77" s="8">
        <f>IF(Fietsen!G76="Rollen",Fietsen!I76,0)</f>
        <v>0</v>
      </c>
      <c r="AE77" s="8">
        <f>IF(Fietsen!G76="Veld",Fietsen!I76,0)</f>
        <v>0</v>
      </c>
      <c r="AF77" s="125"/>
      <c r="AG77" s="8">
        <f>IF(Fietsen!E76="Herstel",Fietsen!I76,0)</f>
        <v>0</v>
      </c>
      <c r="AH77" s="8">
        <f>IF(Fietsen!E76="LSD",Fietsen!I76,0)</f>
        <v>0</v>
      </c>
      <c r="AI77" s="8">
        <f>IF(Fietsen!E76="Extensieve uithouding",Fietsen!I76,0)</f>
        <v>0</v>
      </c>
      <c r="AJ77" s="8">
        <f>IF(Fietsen!E76="Intensieve uithouding",Fietsen!I76,0)</f>
        <v>0</v>
      </c>
      <c r="AK77" s="8">
        <f>IF(Fietsen!E76="Interval/Blokken",Fietsen!I76,0)</f>
        <v>0</v>
      </c>
      <c r="AL77" s="8">
        <f>IF(Fietsen!E76="VO2max",Fietsen!I76,0)</f>
        <v>0</v>
      </c>
      <c r="AM77" s="8">
        <f>IF(Fietsen!E76="Snelheid",Fietsen!I76,0)</f>
        <v>0</v>
      </c>
      <c r="AN77" s="8">
        <f>IF(Fietsen!E76="Souplesse",Fietsen!I76,0)</f>
        <v>0</v>
      </c>
      <c r="AO77" s="8">
        <f>IF(Fietsen!E76="Krachtuithouding",Fietsen!I76,0)</f>
        <v>0</v>
      </c>
      <c r="AP77" s="8">
        <f>IF(Fietsen!E76="Explosieve kracht",Fietsen!I76,0)</f>
        <v>0</v>
      </c>
      <c r="AQ77" s="8">
        <f>IF(Fietsen!E76="Wedstrijd",Fietsen!I76,0)</f>
        <v>0</v>
      </c>
      <c r="AR77" s="125"/>
      <c r="AS77" s="143">
        <f>IF(Lopen!G76="Weg",Lopen!H76,0)</f>
        <v>0</v>
      </c>
      <c r="AT77" s="8">
        <f>IF(Lopen!G76="Veld",Lopen!H76,0)</f>
        <v>0</v>
      </c>
      <c r="AU77" s="8">
        <f>IF(Lopen!G76="Piste",Lopen!H76,0)</f>
        <v>0</v>
      </c>
      <c r="AV77" s="139"/>
      <c r="AW77" s="8">
        <f>IF(Lopen!E76="Herstel",Lopen!H76,0)</f>
        <v>0</v>
      </c>
      <c r="AX77" s="8">
        <f>IF(Lopen!E76="Extensieve duur",Lopen!H76,0)</f>
        <v>0</v>
      </c>
      <c r="AY77" s="8">
        <f>IF(Lopen!E76="Tempoloop",Lopen!H76,0)</f>
        <v>0</v>
      </c>
      <c r="AZ77" s="8">
        <f>IF(Lopen!E76="Wisselloop",Lopen!H76,0)</f>
        <v>0</v>
      </c>
      <c r="BA77" s="8">
        <f>IF(Lopen!E76="Blokloop",Lopen!H76,0)</f>
        <v>0</v>
      </c>
      <c r="BB77" s="8">
        <f>IF(Lopen!E76="Versnellingen",Lopen!H76,0)</f>
        <v>0</v>
      </c>
      <c r="BC77" s="8">
        <f>IF(Lopen!E76="Fartlek",Lopen!H76,0)</f>
        <v>0</v>
      </c>
      <c r="BD77" s="8">
        <f>IF(Lopen!E76="Krachttraining",Lopen!H76,0)</f>
        <v>0</v>
      </c>
      <c r="BE77" s="144">
        <f>IF(Lopen!E76="Wedstrijd",Lopen!H76,0)</f>
        <v>0</v>
      </c>
    </row>
    <row r="78" spans="1:57">
      <c r="A78" s="199"/>
      <c r="B78" s="19" t="s">
        <v>12</v>
      </c>
      <c r="C78" s="77">
        <v>40523</v>
      </c>
      <c r="D78" s="153"/>
      <c r="E78" s="86">
        <f>IF(Zwemmen!H77&gt;0,1,0)</f>
        <v>0</v>
      </c>
      <c r="F78" s="86">
        <f>IF(Fietsen!I77&gt;0,1,0)</f>
        <v>0</v>
      </c>
      <c r="G78" s="86">
        <f>IF(Lopen!H77&gt;0,1,0)</f>
        <v>0</v>
      </c>
      <c r="H78" s="107"/>
      <c r="I78" s="97">
        <f>IF(Zwemmen!E77="Zwembad Aalst",1,0)</f>
        <v>0</v>
      </c>
      <c r="J78" s="86">
        <f>IF(Zwemmen!E77="Zwembad Brussel",1,0)</f>
        <v>0</v>
      </c>
      <c r="K78" s="86">
        <f>IF(Zwemmen!E77="Zwembad Wachtebeke",1,0)</f>
        <v>0</v>
      </c>
      <c r="L78" s="86">
        <f>IF(Zwemmen!E77="Zwembad Ander",1,0)</f>
        <v>0</v>
      </c>
      <c r="M78" s="86">
        <f>IF(Zwemmen!E77="Open Water Nieuwdonk",1,0)</f>
        <v>0</v>
      </c>
      <c r="N78" s="86">
        <f>IF(Zwemmen!E77="Open Water Ander",1,0)</f>
        <v>0</v>
      </c>
      <c r="O78" s="104"/>
      <c r="P78" s="86">
        <f t="shared" si="7"/>
        <v>0</v>
      </c>
      <c r="Q78" s="86">
        <f t="shared" si="8"/>
        <v>0</v>
      </c>
      <c r="R78" s="104"/>
      <c r="S78" s="90">
        <f>IF(Zwemmen!F77="Techniek",Zwemmen!I77,0)</f>
        <v>0</v>
      </c>
      <c r="T78" s="90">
        <f>IF(Zwemmen!F77="Extensieve uithouding",Zwemmen!I77,0)</f>
        <v>0</v>
      </c>
      <c r="U78" s="90">
        <f>IF(Zwemmen!F77="Intensieve uithouding",Zwemmen!I77,0)</f>
        <v>0</v>
      </c>
      <c r="V78" s="90">
        <f>IF(Zwemmen!F77="Snelheid",Zwemmen!I77,0)</f>
        <v>0</v>
      </c>
      <c r="W78" s="98">
        <f>IF(Zwemmen!F77="Wedstrijd",Zwemmen!I77,0)</f>
        <v>0</v>
      </c>
      <c r="X78" s="124"/>
      <c r="Y78" s="122">
        <f>IF(Fietsen!H77="Wegfiets",Fietsen!I77,0)</f>
        <v>0</v>
      </c>
      <c r="Z78" s="122">
        <f>IF(Fietsen!H77="Tijdritfiets",Fietsen!I77,0)</f>
        <v>0</v>
      </c>
      <c r="AA78" s="122">
        <f>IF(Fietsen!H77="Mountainbike",Fietsen!I77,0)</f>
        <v>0</v>
      </c>
      <c r="AB78" s="124"/>
      <c r="AC78" s="122">
        <f>IF(Fietsen!G77="Weg",Fietsen!I77,0)</f>
        <v>0</v>
      </c>
      <c r="AD78" s="122">
        <f>IF(Fietsen!G77="Rollen",Fietsen!I77,0)</f>
        <v>0</v>
      </c>
      <c r="AE78" s="122">
        <f>IF(Fietsen!G77="Veld",Fietsen!I77,0)</f>
        <v>0</v>
      </c>
      <c r="AF78" s="125"/>
      <c r="AG78" s="122">
        <f>IF(Fietsen!E77="Herstel",Fietsen!I77,0)</f>
        <v>0</v>
      </c>
      <c r="AH78" s="122">
        <f>IF(Fietsen!E77="LSD",Fietsen!I77,0)</f>
        <v>0</v>
      </c>
      <c r="AI78" s="122">
        <f>IF(Fietsen!E77="Extensieve uithouding",Fietsen!I77,0)</f>
        <v>0</v>
      </c>
      <c r="AJ78" s="122">
        <f>IF(Fietsen!E77="Intensieve uithouding",Fietsen!I77,0)</f>
        <v>0</v>
      </c>
      <c r="AK78" s="122">
        <f>IF(Fietsen!E77="Interval/Blokken",Fietsen!I77,0)</f>
        <v>0</v>
      </c>
      <c r="AL78" s="122">
        <f>IF(Fietsen!E77="VO2max",Fietsen!I77,0)</f>
        <v>0</v>
      </c>
      <c r="AM78" s="122">
        <f>IF(Fietsen!E77="Snelheid",Fietsen!I77,0)</f>
        <v>0</v>
      </c>
      <c r="AN78" s="122">
        <f>IF(Fietsen!E77="Souplesse",Fietsen!I77,0)</f>
        <v>0</v>
      </c>
      <c r="AO78" s="122">
        <f>IF(Fietsen!E77="Krachtuithouding",Fietsen!I77,0)</f>
        <v>0</v>
      </c>
      <c r="AP78" s="122">
        <f>IF(Fietsen!E77="Explosieve kracht",Fietsen!I77,0)</f>
        <v>0</v>
      </c>
      <c r="AQ78" s="122">
        <f>IF(Fietsen!E77="Wedstrijd",Fietsen!I77,0)</f>
        <v>0</v>
      </c>
      <c r="AR78" s="125"/>
      <c r="AS78" s="141">
        <f>IF(Lopen!G77="Weg",Lopen!H77,0)</f>
        <v>0</v>
      </c>
      <c r="AT78" s="122">
        <f>IF(Lopen!G77="Veld",Lopen!H77,0)</f>
        <v>0</v>
      </c>
      <c r="AU78" s="122">
        <f>IF(Lopen!G77="Piste",Lopen!H77,0)</f>
        <v>0</v>
      </c>
      <c r="AV78" s="139"/>
      <c r="AW78" s="122">
        <f>IF(Lopen!E77="Herstel",Lopen!H77,0)</f>
        <v>0</v>
      </c>
      <c r="AX78" s="122">
        <f>IF(Lopen!E77="Extensieve duur",Lopen!H77,0)</f>
        <v>0</v>
      </c>
      <c r="AY78" s="122">
        <f>IF(Lopen!E77="Tempoloop",Lopen!H77,0)</f>
        <v>0</v>
      </c>
      <c r="AZ78" s="122">
        <f>IF(Lopen!E77="Wisselloop",Lopen!H77,0)</f>
        <v>0</v>
      </c>
      <c r="BA78" s="122">
        <f>IF(Lopen!E77="Blokloop",Lopen!H77,0)</f>
        <v>0</v>
      </c>
      <c r="BB78" s="122">
        <f>IF(Lopen!E77="Versnellingen",Lopen!H77,0)</f>
        <v>0</v>
      </c>
      <c r="BC78" s="122">
        <f>IF(Lopen!E77="Fartlek",Lopen!H77,0)</f>
        <v>0</v>
      </c>
      <c r="BD78" s="122">
        <f>IF(Lopen!E77="Krachttraining",Lopen!H77,0)</f>
        <v>0</v>
      </c>
      <c r="BE78" s="142">
        <f>IF(Lopen!E77="Wedstrijd",Lopen!H77,0)</f>
        <v>0</v>
      </c>
    </row>
    <row r="79" spans="1:57">
      <c r="A79" s="199"/>
      <c r="B79" s="19" t="s">
        <v>13</v>
      </c>
      <c r="C79" s="77">
        <v>40524</v>
      </c>
      <c r="D79" s="153"/>
      <c r="E79" s="86">
        <f>IF(Zwemmen!H78&gt;0,1,0)</f>
        <v>0</v>
      </c>
      <c r="F79" s="86">
        <f>IF(Fietsen!I78&gt;0,1,0)</f>
        <v>0</v>
      </c>
      <c r="G79" s="86">
        <f>IF(Lopen!H78&gt;0,1,0)</f>
        <v>0</v>
      </c>
      <c r="H79" s="107"/>
      <c r="I79" s="97">
        <f>IF(Zwemmen!E78="Zwembad Aalst",1,0)</f>
        <v>0</v>
      </c>
      <c r="J79" s="86">
        <f>IF(Zwemmen!E78="Zwembad Brussel",1,0)</f>
        <v>0</v>
      </c>
      <c r="K79" s="86">
        <f>IF(Zwemmen!E78="Zwembad Wachtebeke",1,0)</f>
        <v>0</v>
      </c>
      <c r="L79" s="86">
        <f>IF(Zwemmen!E78="Zwembad Ander",1,0)</f>
        <v>0</v>
      </c>
      <c r="M79" s="86">
        <f>IF(Zwemmen!E78="Open Water Nieuwdonk",1,0)</f>
        <v>0</v>
      </c>
      <c r="N79" s="86">
        <f>IF(Zwemmen!E78="Open Water Ander",1,0)</f>
        <v>0</v>
      </c>
      <c r="O79" s="104"/>
      <c r="P79" s="86">
        <f t="shared" si="7"/>
        <v>0</v>
      </c>
      <c r="Q79" s="86">
        <f t="shared" si="8"/>
        <v>0</v>
      </c>
      <c r="R79" s="104"/>
      <c r="S79" s="90">
        <f>IF(Zwemmen!F78="Techniek",Zwemmen!I78,0)</f>
        <v>0</v>
      </c>
      <c r="T79" s="90">
        <f>IF(Zwemmen!F78="Extensieve uithouding",Zwemmen!I78,0)</f>
        <v>0</v>
      </c>
      <c r="U79" s="90">
        <f>IF(Zwemmen!F78="Intensieve uithouding",Zwemmen!I78,0)</f>
        <v>0</v>
      </c>
      <c r="V79" s="90">
        <f>IF(Zwemmen!F78="Snelheid",Zwemmen!I78,0)</f>
        <v>0</v>
      </c>
      <c r="W79" s="98">
        <f>IF(Zwemmen!F78="Wedstrijd",Zwemmen!I78,0)</f>
        <v>0</v>
      </c>
      <c r="X79" s="124"/>
      <c r="Y79" s="122">
        <f>IF(Fietsen!H78="Wegfiets",Fietsen!I78,0)</f>
        <v>0</v>
      </c>
      <c r="Z79" s="122">
        <f>IF(Fietsen!H78="Tijdritfiets",Fietsen!I78,0)</f>
        <v>0</v>
      </c>
      <c r="AA79" s="122">
        <f>IF(Fietsen!H78="Mountainbike",Fietsen!I78,0)</f>
        <v>0</v>
      </c>
      <c r="AB79" s="124"/>
      <c r="AC79" s="122">
        <f>IF(Fietsen!G78="Weg",Fietsen!I78,0)</f>
        <v>0</v>
      </c>
      <c r="AD79" s="122">
        <f>IF(Fietsen!G78="Rollen",Fietsen!I78,0)</f>
        <v>0</v>
      </c>
      <c r="AE79" s="122">
        <f>IF(Fietsen!G78="Veld",Fietsen!I78,0)</f>
        <v>0</v>
      </c>
      <c r="AF79" s="125"/>
      <c r="AG79" s="122">
        <f>IF(Fietsen!E78="Herstel",Fietsen!I78,0)</f>
        <v>0</v>
      </c>
      <c r="AH79" s="122">
        <f>IF(Fietsen!E78="LSD",Fietsen!I78,0)</f>
        <v>0</v>
      </c>
      <c r="AI79" s="122">
        <f>IF(Fietsen!E78="Extensieve uithouding",Fietsen!I78,0)</f>
        <v>0</v>
      </c>
      <c r="AJ79" s="122">
        <f>IF(Fietsen!E78="Intensieve uithouding",Fietsen!I78,0)</f>
        <v>0</v>
      </c>
      <c r="AK79" s="122">
        <f>IF(Fietsen!E78="Interval/Blokken",Fietsen!I78,0)</f>
        <v>0</v>
      </c>
      <c r="AL79" s="122">
        <f>IF(Fietsen!E78="VO2max",Fietsen!I78,0)</f>
        <v>0</v>
      </c>
      <c r="AM79" s="122">
        <f>IF(Fietsen!E78="Snelheid",Fietsen!I78,0)</f>
        <v>0</v>
      </c>
      <c r="AN79" s="122">
        <f>IF(Fietsen!E78="Souplesse",Fietsen!I78,0)</f>
        <v>0</v>
      </c>
      <c r="AO79" s="122">
        <f>IF(Fietsen!E78="Krachtuithouding",Fietsen!I78,0)</f>
        <v>0</v>
      </c>
      <c r="AP79" s="122">
        <f>IF(Fietsen!E78="Explosieve kracht",Fietsen!I78,0)</f>
        <v>0</v>
      </c>
      <c r="AQ79" s="122">
        <f>IF(Fietsen!E78="Wedstrijd",Fietsen!I78,0)</f>
        <v>0</v>
      </c>
      <c r="AR79" s="125"/>
      <c r="AS79" s="141">
        <f>IF(Lopen!G78="Weg",Lopen!H78,0)</f>
        <v>0</v>
      </c>
      <c r="AT79" s="122">
        <f>IF(Lopen!G78="Veld",Lopen!H78,0)</f>
        <v>0</v>
      </c>
      <c r="AU79" s="122">
        <f>IF(Lopen!G78="Piste",Lopen!H78,0)</f>
        <v>0</v>
      </c>
      <c r="AV79" s="139"/>
      <c r="AW79" s="122">
        <f>IF(Lopen!E78="Herstel",Lopen!H78,0)</f>
        <v>0</v>
      </c>
      <c r="AX79" s="122">
        <f>IF(Lopen!E78="Extensieve duur",Lopen!H78,0)</f>
        <v>0</v>
      </c>
      <c r="AY79" s="122">
        <f>IF(Lopen!E78="Tempoloop",Lopen!H78,0)</f>
        <v>0</v>
      </c>
      <c r="AZ79" s="122">
        <f>IF(Lopen!E78="Wisselloop",Lopen!H78,0)</f>
        <v>0</v>
      </c>
      <c r="BA79" s="122">
        <f>IF(Lopen!E78="Blokloop",Lopen!H78,0)</f>
        <v>0</v>
      </c>
      <c r="BB79" s="122">
        <f>IF(Lopen!E78="Versnellingen",Lopen!H78,0)</f>
        <v>0</v>
      </c>
      <c r="BC79" s="122">
        <f>IF(Lopen!E78="Fartlek",Lopen!H78,0)</f>
        <v>0</v>
      </c>
      <c r="BD79" s="122">
        <f>IF(Lopen!E78="Krachttraining",Lopen!H78,0)</f>
        <v>0</v>
      </c>
      <c r="BE79" s="142">
        <f>IF(Lopen!E78="Wedstrijd",Lopen!H78,0)</f>
        <v>0</v>
      </c>
    </row>
    <row r="80" spans="1:57">
      <c r="A80" s="199" t="s">
        <v>31</v>
      </c>
      <c r="B80" s="83" t="s">
        <v>14</v>
      </c>
      <c r="C80" s="75">
        <v>40525</v>
      </c>
      <c r="D80" s="153"/>
      <c r="E80" s="85">
        <f>IF(Zwemmen!H79&gt;0,1,0)</f>
        <v>0</v>
      </c>
      <c r="F80" s="85">
        <f>IF(Fietsen!I79&gt;0,1,0)</f>
        <v>0</v>
      </c>
      <c r="G80" s="85">
        <f>IF(Lopen!H79&gt;0,1,0)</f>
        <v>0</v>
      </c>
      <c r="H80" s="107"/>
      <c r="I80" s="95">
        <f>IF(Zwemmen!E79="Zwembad Aalst",1,0)</f>
        <v>0</v>
      </c>
      <c r="J80" s="85">
        <f>IF(Zwemmen!E79="Zwembad Brussel",1,0)</f>
        <v>0</v>
      </c>
      <c r="K80" s="85">
        <f>IF(Zwemmen!E79="Zwembad Wachtebeke",1,0)</f>
        <v>0</v>
      </c>
      <c r="L80" s="85">
        <f>IF(Zwemmen!E79="Zwembad Ander",1,0)</f>
        <v>0</v>
      </c>
      <c r="M80" s="85">
        <f>IF(Zwemmen!E79="Open Water Nieuwdonk",1,0)</f>
        <v>0</v>
      </c>
      <c r="N80" s="85">
        <f>IF(Zwemmen!E79="Open Water Ander",1,0)</f>
        <v>0</v>
      </c>
      <c r="O80" s="104"/>
      <c r="P80" s="85">
        <f t="shared" si="7"/>
        <v>0</v>
      </c>
      <c r="Q80" s="85">
        <f t="shared" si="8"/>
        <v>0</v>
      </c>
      <c r="R80" s="104"/>
      <c r="S80" s="89">
        <f>IF(Zwemmen!F79="Techniek",Zwemmen!I79,0)</f>
        <v>0</v>
      </c>
      <c r="T80" s="89">
        <f>IF(Zwemmen!F79="Extensieve uithouding",Zwemmen!I79,0)</f>
        <v>0</v>
      </c>
      <c r="U80" s="89">
        <f>IF(Zwemmen!F79="Intensieve uithouding",Zwemmen!I79,0)</f>
        <v>0</v>
      </c>
      <c r="V80" s="89">
        <f>IF(Zwemmen!F79="Snelheid",Zwemmen!I79,0)</f>
        <v>0</v>
      </c>
      <c r="W80" s="96">
        <f>IF(Zwemmen!F79="Wedstrijd",Zwemmen!I79,0)</f>
        <v>0</v>
      </c>
      <c r="X80" s="124"/>
      <c r="Y80" s="8">
        <f>IF(Fietsen!H79="Wegfiets",Fietsen!I79,0)</f>
        <v>0</v>
      </c>
      <c r="Z80" s="8">
        <f>IF(Fietsen!H79="Tijdritfiets",Fietsen!I79,0)</f>
        <v>0</v>
      </c>
      <c r="AA80" s="8">
        <f>IF(Fietsen!H79="Mountainbike",Fietsen!I79,0)</f>
        <v>0</v>
      </c>
      <c r="AB80" s="124"/>
      <c r="AC80" s="8">
        <f>IF(Fietsen!G79="Weg",Fietsen!I79,0)</f>
        <v>0</v>
      </c>
      <c r="AD80" s="8">
        <f>IF(Fietsen!G79="Rollen",Fietsen!I79,0)</f>
        <v>0</v>
      </c>
      <c r="AE80" s="8">
        <f>IF(Fietsen!G79="Veld",Fietsen!I79,0)</f>
        <v>0</v>
      </c>
      <c r="AF80" s="125"/>
      <c r="AG80" s="8">
        <f>IF(Fietsen!E79="Herstel",Fietsen!I79,0)</f>
        <v>0</v>
      </c>
      <c r="AH80" s="8">
        <f>IF(Fietsen!E79="LSD",Fietsen!I79,0)</f>
        <v>0</v>
      </c>
      <c r="AI80" s="8">
        <f>IF(Fietsen!E79="Extensieve uithouding",Fietsen!I79,0)</f>
        <v>0</v>
      </c>
      <c r="AJ80" s="8">
        <f>IF(Fietsen!E79="Intensieve uithouding",Fietsen!I79,0)</f>
        <v>0</v>
      </c>
      <c r="AK80" s="8">
        <f>IF(Fietsen!E79="Interval/Blokken",Fietsen!I79,0)</f>
        <v>0</v>
      </c>
      <c r="AL80" s="8">
        <f>IF(Fietsen!E79="VO2max",Fietsen!I79,0)</f>
        <v>0</v>
      </c>
      <c r="AM80" s="8">
        <f>IF(Fietsen!E79="Snelheid",Fietsen!I79,0)</f>
        <v>0</v>
      </c>
      <c r="AN80" s="8">
        <f>IF(Fietsen!E79="Souplesse",Fietsen!I79,0)</f>
        <v>0</v>
      </c>
      <c r="AO80" s="8">
        <f>IF(Fietsen!E79="Krachtuithouding",Fietsen!I79,0)</f>
        <v>0</v>
      </c>
      <c r="AP80" s="8">
        <f>IF(Fietsen!E79="Explosieve kracht",Fietsen!I79,0)</f>
        <v>0</v>
      </c>
      <c r="AQ80" s="8">
        <f>IF(Fietsen!E79="Wedstrijd",Fietsen!I79,0)</f>
        <v>0</v>
      </c>
      <c r="AR80" s="125"/>
      <c r="AS80" s="143">
        <f>IF(Lopen!G79="Weg",Lopen!H79,0)</f>
        <v>0</v>
      </c>
      <c r="AT80" s="8">
        <f>IF(Lopen!G79="Veld",Lopen!H79,0)</f>
        <v>0</v>
      </c>
      <c r="AU80" s="8">
        <f>IF(Lopen!G79="Piste",Lopen!H79,0)</f>
        <v>0</v>
      </c>
      <c r="AV80" s="139"/>
      <c r="AW80" s="8">
        <f>IF(Lopen!E79="Herstel",Lopen!H79,0)</f>
        <v>0</v>
      </c>
      <c r="AX80" s="8">
        <f>IF(Lopen!E79="Extensieve duur",Lopen!H79,0)</f>
        <v>0</v>
      </c>
      <c r="AY80" s="8">
        <f>IF(Lopen!E79="Tempoloop",Lopen!H79,0)</f>
        <v>0</v>
      </c>
      <c r="AZ80" s="8">
        <f>IF(Lopen!E79="Wisselloop",Lopen!H79,0)</f>
        <v>0</v>
      </c>
      <c r="BA80" s="8">
        <f>IF(Lopen!E79="Blokloop",Lopen!H79,0)</f>
        <v>0</v>
      </c>
      <c r="BB80" s="8">
        <f>IF(Lopen!E79="Versnellingen",Lopen!H79,0)</f>
        <v>0</v>
      </c>
      <c r="BC80" s="8">
        <f>IF(Lopen!E79="Fartlek",Lopen!H79,0)</f>
        <v>0</v>
      </c>
      <c r="BD80" s="8">
        <f>IF(Lopen!E79="Krachttraining",Lopen!H79,0)</f>
        <v>0</v>
      </c>
      <c r="BE80" s="144">
        <f>IF(Lopen!E79="Wedstrijd",Lopen!H79,0)</f>
        <v>0</v>
      </c>
    </row>
    <row r="81" spans="1:57">
      <c r="A81" s="199"/>
      <c r="B81" s="83" t="s">
        <v>15</v>
      </c>
      <c r="C81" s="75">
        <v>40526</v>
      </c>
      <c r="D81" s="153"/>
      <c r="E81" s="85">
        <f>IF(Zwemmen!H80&gt;0,1,0)</f>
        <v>0</v>
      </c>
      <c r="F81" s="85">
        <f>IF(Fietsen!I80&gt;0,1,0)</f>
        <v>0</v>
      </c>
      <c r="G81" s="85">
        <f>IF(Lopen!H80&gt;0,1,0)</f>
        <v>0</v>
      </c>
      <c r="H81" s="107"/>
      <c r="I81" s="95">
        <f>IF(Zwemmen!E80="Zwembad Aalst",1,0)</f>
        <v>0</v>
      </c>
      <c r="J81" s="85">
        <f>IF(Zwemmen!E80="Zwembad Brussel",1,0)</f>
        <v>0</v>
      </c>
      <c r="K81" s="85">
        <f>IF(Zwemmen!E80="Zwembad Wachtebeke",1,0)</f>
        <v>0</v>
      </c>
      <c r="L81" s="85">
        <f>IF(Zwemmen!E80="Zwembad Ander",1,0)</f>
        <v>0</v>
      </c>
      <c r="M81" s="85">
        <f>IF(Zwemmen!E80="Open Water Nieuwdonk",1,0)</f>
        <v>0</v>
      </c>
      <c r="N81" s="85">
        <f>IF(Zwemmen!E80="Open Water Ander",1,0)</f>
        <v>0</v>
      </c>
      <c r="O81" s="104"/>
      <c r="P81" s="85">
        <f t="shared" ref="P81:P144" si="9">I81+J81+K81+L81</f>
        <v>0</v>
      </c>
      <c r="Q81" s="85">
        <f t="shared" ref="Q81:Q144" si="10">M81+N81</f>
        <v>0</v>
      </c>
      <c r="R81" s="104"/>
      <c r="S81" s="89">
        <f>IF(Zwemmen!F80="Techniek",Zwemmen!I80,0)</f>
        <v>0</v>
      </c>
      <c r="T81" s="89">
        <f>IF(Zwemmen!F80="Extensieve uithouding",Zwemmen!I80,0)</f>
        <v>0</v>
      </c>
      <c r="U81" s="89">
        <f>IF(Zwemmen!F80="Intensieve uithouding",Zwemmen!I80,0)</f>
        <v>0</v>
      </c>
      <c r="V81" s="89">
        <f>IF(Zwemmen!F80="Snelheid",Zwemmen!I80,0)</f>
        <v>0</v>
      </c>
      <c r="W81" s="96">
        <f>IF(Zwemmen!F80="Wedstrijd",Zwemmen!I80,0)</f>
        <v>0</v>
      </c>
      <c r="X81" s="124"/>
      <c r="Y81" s="8">
        <f>IF(Fietsen!H80="Wegfiets",Fietsen!I80,0)</f>
        <v>0</v>
      </c>
      <c r="Z81" s="8">
        <f>IF(Fietsen!H80="Tijdritfiets",Fietsen!I80,0)</f>
        <v>0</v>
      </c>
      <c r="AA81" s="8">
        <f>IF(Fietsen!H80="Mountainbike",Fietsen!I80,0)</f>
        <v>0</v>
      </c>
      <c r="AB81" s="124"/>
      <c r="AC81" s="8">
        <f>IF(Fietsen!G80="Weg",Fietsen!I80,0)</f>
        <v>0</v>
      </c>
      <c r="AD81" s="8">
        <f>IF(Fietsen!G80="Rollen",Fietsen!I80,0)</f>
        <v>0</v>
      </c>
      <c r="AE81" s="8">
        <f>IF(Fietsen!G80="Veld",Fietsen!I80,0)</f>
        <v>0</v>
      </c>
      <c r="AF81" s="125"/>
      <c r="AG81" s="8">
        <f>IF(Fietsen!E80="Herstel",Fietsen!I80,0)</f>
        <v>0</v>
      </c>
      <c r="AH81" s="8">
        <f>IF(Fietsen!E80="LSD",Fietsen!I80,0)</f>
        <v>0</v>
      </c>
      <c r="AI81" s="8">
        <f>IF(Fietsen!E80="Extensieve uithouding",Fietsen!I80,0)</f>
        <v>0</v>
      </c>
      <c r="AJ81" s="8">
        <f>IF(Fietsen!E80="Intensieve uithouding",Fietsen!I80,0)</f>
        <v>0</v>
      </c>
      <c r="AK81" s="8">
        <f>IF(Fietsen!E80="Interval/Blokken",Fietsen!I80,0)</f>
        <v>0</v>
      </c>
      <c r="AL81" s="8">
        <f>IF(Fietsen!E80="VO2max",Fietsen!I80,0)</f>
        <v>0</v>
      </c>
      <c r="AM81" s="8">
        <f>IF(Fietsen!E80="Snelheid",Fietsen!I80,0)</f>
        <v>0</v>
      </c>
      <c r="AN81" s="8">
        <f>IF(Fietsen!E80="Souplesse",Fietsen!I80,0)</f>
        <v>0</v>
      </c>
      <c r="AO81" s="8">
        <f>IF(Fietsen!E80="Krachtuithouding",Fietsen!I80,0)</f>
        <v>0</v>
      </c>
      <c r="AP81" s="8">
        <f>IF(Fietsen!E80="Explosieve kracht",Fietsen!I80,0)</f>
        <v>0</v>
      </c>
      <c r="AQ81" s="8">
        <f>IF(Fietsen!E80="Wedstrijd",Fietsen!I80,0)</f>
        <v>0</v>
      </c>
      <c r="AR81" s="125"/>
      <c r="AS81" s="143">
        <f>IF(Lopen!G80="Weg",Lopen!H80,0)</f>
        <v>0</v>
      </c>
      <c r="AT81" s="8">
        <f>IF(Lopen!G80="Veld",Lopen!H80,0)</f>
        <v>0</v>
      </c>
      <c r="AU81" s="8">
        <f>IF(Lopen!G80="Piste",Lopen!H80,0)</f>
        <v>0</v>
      </c>
      <c r="AV81" s="139"/>
      <c r="AW81" s="8">
        <f>IF(Lopen!E80="Herstel",Lopen!H80,0)</f>
        <v>0</v>
      </c>
      <c r="AX81" s="8">
        <f>IF(Lopen!E80="Extensieve duur",Lopen!H80,0)</f>
        <v>0</v>
      </c>
      <c r="AY81" s="8">
        <f>IF(Lopen!E80="Tempoloop",Lopen!H80,0)</f>
        <v>0</v>
      </c>
      <c r="AZ81" s="8">
        <f>IF(Lopen!E80="Wisselloop",Lopen!H80,0)</f>
        <v>0</v>
      </c>
      <c r="BA81" s="8">
        <f>IF(Lopen!E80="Blokloop",Lopen!H80,0)</f>
        <v>0</v>
      </c>
      <c r="BB81" s="8">
        <f>IF(Lopen!E80="Versnellingen",Lopen!H80,0)</f>
        <v>0</v>
      </c>
      <c r="BC81" s="8">
        <f>IF(Lopen!E80="Fartlek",Lopen!H80,0)</f>
        <v>0</v>
      </c>
      <c r="BD81" s="8">
        <f>IF(Lopen!E80="Krachttraining",Lopen!H80,0)</f>
        <v>0</v>
      </c>
      <c r="BE81" s="144">
        <f>IF(Lopen!E80="Wedstrijd",Lopen!H80,0)</f>
        <v>0</v>
      </c>
    </row>
    <row r="82" spans="1:57">
      <c r="A82" s="199"/>
      <c r="B82" s="83" t="s">
        <v>16</v>
      </c>
      <c r="C82" s="75">
        <v>40527</v>
      </c>
      <c r="D82" s="153"/>
      <c r="E82" s="85">
        <f>IF(Zwemmen!H81&gt;0,1,0)</f>
        <v>0</v>
      </c>
      <c r="F82" s="85">
        <f>IF(Fietsen!I81&gt;0,1,0)</f>
        <v>0</v>
      </c>
      <c r="G82" s="85">
        <f>IF(Lopen!H81&gt;0,1,0)</f>
        <v>0</v>
      </c>
      <c r="H82" s="107"/>
      <c r="I82" s="95">
        <f>IF(Zwemmen!E81="Zwembad Aalst",1,0)</f>
        <v>0</v>
      </c>
      <c r="J82" s="85">
        <f>IF(Zwemmen!E81="Zwembad Brussel",1,0)</f>
        <v>0</v>
      </c>
      <c r="K82" s="85">
        <f>IF(Zwemmen!E81="Zwembad Wachtebeke",1,0)</f>
        <v>0</v>
      </c>
      <c r="L82" s="85">
        <f>IF(Zwemmen!E81="Zwembad Ander",1,0)</f>
        <v>0</v>
      </c>
      <c r="M82" s="85">
        <f>IF(Zwemmen!E81="Open Water Nieuwdonk",1,0)</f>
        <v>0</v>
      </c>
      <c r="N82" s="85">
        <f>IF(Zwemmen!E81="Open Water Ander",1,0)</f>
        <v>0</v>
      </c>
      <c r="O82" s="104"/>
      <c r="P82" s="85">
        <f t="shared" si="9"/>
        <v>0</v>
      </c>
      <c r="Q82" s="85">
        <f t="shared" si="10"/>
        <v>0</v>
      </c>
      <c r="R82" s="104"/>
      <c r="S82" s="89">
        <f>IF(Zwemmen!F81="Techniek",Zwemmen!I81,0)</f>
        <v>0</v>
      </c>
      <c r="T82" s="89">
        <f>IF(Zwemmen!F81="Extensieve uithouding",Zwemmen!I81,0)</f>
        <v>0</v>
      </c>
      <c r="U82" s="89">
        <f>IF(Zwemmen!F81="Intensieve uithouding",Zwemmen!I81,0)</f>
        <v>0</v>
      </c>
      <c r="V82" s="89">
        <f>IF(Zwemmen!F81="Snelheid",Zwemmen!I81,0)</f>
        <v>0</v>
      </c>
      <c r="W82" s="96">
        <f>IF(Zwemmen!F81="Wedstrijd",Zwemmen!I81,0)</f>
        <v>0</v>
      </c>
      <c r="X82" s="124"/>
      <c r="Y82" s="8">
        <f>IF(Fietsen!H81="Wegfiets",Fietsen!I81,0)</f>
        <v>0</v>
      </c>
      <c r="Z82" s="8">
        <f>IF(Fietsen!H81="Tijdritfiets",Fietsen!I81,0)</f>
        <v>0</v>
      </c>
      <c r="AA82" s="8">
        <f>IF(Fietsen!H81="Mountainbike",Fietsen!I81,0)</f>
        <v>0</v>
      </c>
      <c r="AB82" s="124"/>
      <c r="AC82" s="8">
        <f>IF(Fietsen!G81="Weg",Fietsen!I81,0)</f>
        <v>0</v>
      </c>
      <c r="AD82" s="8">
        <f>IF(Fietsen!G81="Rollen",Fietsen!I81,0)</f>
        <v>0</v>
      </c>
      <c r="AE82" s="8">
        <f>IF(Fietsen!G81="Veld",Fietsen!I81,0)</f>
        <v>0</v>
      </c>
      <c r="AF82" s="125"/>
      <c r="AG82" s="8">
        <f>IF(Fietsen!E81="Herstel",Fietsen!I81,0)</f>
        <v>0</v>
      </c>
      <c r="AH82" s="8">
        <f>IF(Fietsen!E81="LSD",Fietsen!I81,0)</f>
        <v>0</v>
      </c>
      <c r="AI82" s="8">
        <f>IF(Fietsen!E81="Extensieve uithouding",Fietsen!I81,0)</f>
        <v>0</v>
      </c>
      <c r="AJ82" s="8">
        <f>IF(Fietsen!E81="Intensieve uithouding",Fietsen!I81,0)</f>
        <v>0</v>
      </c>
      <c r="AK82" s="8">
        <f>IF(Fietsen!E81="Interval/Blokken",Fietsen!I81,0)</f>
        <v>0</v>
      </c>
      <c r="AL82" s="8">
        <f>IF(Fietsen!E81="VO2max",Fietsen!I81,0)</f>
        <v>0</v>
      </c>
      <c r="AM82" s="8">
        <f>IF(Fietsen!E81="Snelheid",Fietsen!I81,0)</f>
        <v>0</v>
      </c>
      <c r="AN82" s="8">
        <f>IF(Fietsen!E81="Souplesse",Fietsen!I81,0)</f>
        <v>0</v>
      </c>
      <c r="AO82" s="8">
        <f>IF(Fietsen!E81="Krachtuithouding",Fietsen!I81,0)</f>
        <v>0</v>
      </c>
      <c r="AP82" s="8">
        <f>IF(Fietsen!E81="Explosieve kracht",Fietsen!I81,0)</f>
        <v>0</v>
      </c>
      <c r="AQ82" s="8">
        <f>IF(Fietsen!E81="Wedstrijd",Fietsen!I81,0)</f>
        <v>0</v>
      </c>
      <c r="AR82" s="125"/>
      <c r="AS82" s="143">
        <f>IF(Lopen!G81="Weg",Lopen!H81,0)</f>
        <v>0</v>
      </c>
      <c r="AT82" s="8">
        <f>IF(Lopen!G81="Veld",Lopen!H81,0)</f>
        <v>0</v>
      </c>
      <c r="AU82" s="8">
        <f>IF(Lopen!G81="Piste",Lopen!H81,0)</f>
        <v>0</v>
      </c>
      <c r="AV82" s="139"/>
      <c r="AW82" s="8">
        <f>IF(Lopen!E81="Herstel",Lopen!H81,0)</f>
        <v>0</v>
      </c>
      <c r="AX82" s="8">
        <f>IF(Lopen!E81="Extensieve duur",Lopen!H81,0)</f>
        <v>0</v>
      </c>
      <c r="AY82" s="8">
        <f>IF(Lopen!E81="Tempoloop",Lopen!H81,0)</f>
        <v>0</v>
      </c>
      <c r="AZ82" s="8">
        <f>IF(Lopen!E81="Wisselloop",Lopen!H81,0)</f>
        <v>0</v>
      </c>
      <c r="BA82" s="8">
        <f>IF(Lopen!E81="Blokloop",Lopen!H81,0)</f>
        <v>0</v>
      </c>
      <c r="BB82" s="8">
        <f>IF(Lopen!E81="Versnellingen",Lopen!H81,0)</f>
        <v>0</v>
      </c>
      <c r="BC82" s="8">
        <f>IF(Lopen!E81="Fartlek",Lopen!H81,0)</f>
        <v>0</v>
      </c>
      <c r="BD82" s="8">
        <f>IF(Lopen!E81="Krachttraining",Lopen!H81,0)</f>
        <v>0</v>
      </c>
      <c r="BE82" s="144">
        <f>IF(Lopen!E81="Wedstrijd",Lopen!H81,0)</f>
        <v>0</v>
      </c>
    </row>
    <row r="83" spans="1:57">
      <c r="A83" s="199"/>
      <c r="B83" s="83" t="s">
        <v>17</v>
      </c>
      <c r="C83" s="75">
        <v>40528</v>
      </c>
      <c r="D83" s="153"/>
      <c r="E83" s="85">
        <f>IF(Zwemmen!H82&gt;0,1,0)</f>
        <v>0</v>
      </c>
      <c r="F83" s="85">
        <f>IF(Fietsen!I82&gt;0,1,0)</f>
        <v>0</v>
      </c>
      <c r="G83" s="85">
        <f>IF(Lopen!H82&gt;0,1,0)</f>
        <v>0</v>
      </c>
      <c r="H83" s="107"/>
      <c r="I83" s="95">
        <f>IF(Zwemmen!E82="Zwembad Aalst",1,0)</f>
        <v>0</v>
      </c>
      <c r="J83" s="85">
        <f>IF(Zwemmen!E82="Zwembad Brussel",1,0)</f>
        <v>0</v>
      </c>
      <c r="K83" s="85">
        <f>IF(Zwemmen!E82="Zwembad Wachtebeke",1,0)</f>
        <v>0</v>
      </c>
      <c r="L83" s="85">
        <f>IF(Zwemmen!E82="Zwembad Ander",1,0)</f>
        <v>0</v>
      </c>
      <c r="M83" s="85">
        <f>IF(Zwemmen!E82="Open Water Nieuwdonk",1,0)</f>
        <v>0</v>
      </c>
      <c r="N83" s="85">
        <f>IF(Zwemmen!E82="Open Water Ander",1,0)</f>
        <v>0</v>
      </c>
      <c r="O83" s="104"/>
      <c r="P83" s="85">
        <f t="shared" si="9"/>
        <v>0</v>
      </c>
      <c r="Q83" s="85">
        <f t="shared" si="10"/>
        <v>0</v>
      </c>
      <c r="R83" s="104"/>
      <c r="S83" s="89">
        <f>IF(Zwemmen!F82="Techniek",Zwemmen!I82,0)</f>
        <v>0</v>
      </c>
      <c r="T83" s="89">
        <f>IF(Zwemmen!F82="Extensieve uithouding",Zwemmen!I82,0)</f>
        <v>0</v>
      </c>
      <c r="U83" s="89">
        <f>IF(Zwemmen!F82="Intensieve uithouding",Zwemmen!I82,0)</f>
        <v>0</v>
      </c>
      <c r="V83" s="89">
        <f>IF(Zwemmen!F82="Snelheid",Zwemmen!I82,0)</f>
        <v>0</v>
      </c>
      <c r="W83" s="96">
        <f>IF(Zwemmen!F82="Wedstrijd",Zwemmen!I82,0)</f>
        <v>0</v>
      </c>
      <c r="X83" s="124"/>
      <c r="Y83" s="8">
        <f>IF(Fietsen!H82="Wegfiets",Fietsen!I82,0)</f>
        <v>0</v>
      </c>
      <c r="Z83" s="8">
        <f>IF(Fietsen!H82="Tijdritfiets",Fietsen!I82,0)</f>
        <v>0</v>
      </c>
      <c r="AA83" s="8">
        <f>IF(Fietsen!H82="Mountainbike",Fietsen!I82,0)</f>
        <v>0</v>
      </c>
      <c r="AB83" s="124"/>
      <c r="AC83" s="8">
        <f>IF(Fietsen!G82="Weg",Fietsen!I82,0)</f>
        <v>0</v>
      </c>
      <c r="AD83" s="8">
        <f>IF(Fietsen!G82="Rollen",Fietsen!I82,0)</f>
        <v>0</v>
      </c>
      <c r="AE83" s="8">
        <f>IF(Fietsen!G82="Veld",Fietsen!I82,0)</f>
        <v>0</v>
      </c>
      <c r="AF83" s="125"/>
      <c r="AG83" s="8">
        <f>IF(Fietsen!E82="Herstel",Fietsen!I82,0)</f>
        <v>0</v>
      </c>
      <c r="AH83" s="8">
        <f>IF(Fietsen!E82="LSD",Fietsen!I82,0)</f>
        <v>0</v>
      </c>
      <c r="AI83" s="8">
        <f>IF(Fietsen!E82="Extensieve uithouding",Fietsen!I82,0)</f>
        <v>0</v>
      </c>
      <c r="AJ83" s="8">
        <f>IF(Fietsen!E82="Intensieve uithouding",Fietsen!I82,0)</f>
        <v>0</v>
      </c>
      <c r="AK83" s="8">
        <f>IF(Fietsen!E82="Interval/Blokken",Fietsen!I82,0)</f>
        <v>0</v>
      </c>
      <c r="AL83" s="8">
        <f>IF(Fietsen!E82="VO2max",Fietsen!I82,0)</f>
        <v>0</v>
      </c>
      <c r="AM83" s="8">
        <f>IF(Fietsen!E82="Snelheid",Fietsen!I82,0)</f>
        <v>0</v>
      </c>
      <c r="AN83" s="8">
        <f>IF(Fietsen!E82="Souplesse",Fietsen!I82,0)</f>
        <v>0</v>
      </c>
      <c r="AO83" s="8">
        <f>IF(Fietsen!E82="Krachtuithouding",Fietsen!I82,0)</f>
        <v>0</v>
      </c>
      <c r="AP83" s="8">
        <f>IF(Fietsen!E82="Explosieve kracht",Fietsen!I82,0)</f>
        <v>0</v>
      </c>
      <c r="AQ83" s="8">
        <f>IF(Fietsen!E82="Wedstrijd",Fietsen!I82,0)</f>
        <v>0</v>
      </c>
      <c r="AR83" s="125"/>
      <c r="AS83" s="143">
        <f>IF(Lopen!G82="Weg",Lopen!H82,0)</f>
        <v>0</v>
      </c>
      <c r="AT83" s="8">
        <f>IF(Lopen!G82="Veld",Lopen!H82,0)</f>
        <v>0</v>
      </c>
      <c r="AU83" s="8">
        <f>IF(Lopen!G82="Piste",Lopen!H82,0)</f>
        <v>0</v>
      </c>
      <c r="AV83" s="139"/>
      <c r="AW83" s="8">
        <f>IF(Lopen!E82="Herstel",Lopen!H82,0)</f>
        <v>0</v>
      </c>
      <c r="AX83" s="8">
        <f>IF(Lopen!E82="Extensieve duur",Lopen!H82,0)</f>
        <v>0</v>
      </c>
      <c r="AY83" s="8">
        <f>IF(Lopen!E82="Tempoloop",Lopen!H82,0)</f>
        <v>0</v>
      </c>
      <c r="AZ83" s="8">
        <f>IF(Lopen!E82="Wisselloop",Lopen!H82,0)</f>
        <v>0</v>
      </c>
      <c r="BA83" s="8">
        <f>IF(Lopen!E82="Blokloop",Lopen!H82,0)</f>
        <v>0</v>
      </c>
      <c r="BB83" s="8">
        <f>IF(Lopen!E82="Versnellingen",Lopen!H82,0)</f>
        <v>0</v>
      </c>
      <c r="BC83" s="8">
        <f>IF(Lopen!E82="Fartlek",Lopen!H82,0)</f>
        <v>0</v>
      </c>
      <c r="BD83" s="8">
        <f>IF(Lopen!E82="Krachttraining",Lopen!H82,0)</f>
        <v>0</v>
      </c>
      <c r="BE83" s="144">
        <f>IF(Lopen!E82="Wedstrijd",Lopen!H82,0)</f>
        <v>0</v>
      </c>
    </row>
    <row r="84" spans="1:57">
      <c r="A84" s="199"/>
      <c r="B84" s="83" t="s">
        <v>11</v>
      </c>
      <c r="C84" s="75">
        <v>40529</v>
      </c>
      <c r="D84" s="153"/>
      <c r="E84" s="85">
        <f>IF(Zwemmen!H83&gt;0,1,0)</f>
        <v>0</v>
      </c>
      <c r="F84" s="85">
        <f>IF(Fietsen!I83&gt;0,1,0)</f>
        <v>0</v>
      </c>
      <c r="G84" s="85">
        <f>IF(Lopen!H83&gt;0,1,0)</f>
        <v>0</v>
      </c>
      <c r="H84" s="107"/>
      <c r="I84" s="95">
        <f>IF(Zwemmen!E83="Zwembad Aalst",1,0)</f>
        <v>0</v>
      </c>
      <c r="J84" s="85">
        <f>IF(Zwemmen!E83="Zwembad Brussel",1,0)</f>
        <v>0</v>
      </c>
      <c r="K84" s="85">
        <f>IF(Zwemmen!E83="Zwembad Wachtebeke",1,0)</f>
        <v>0</v>
      </c>
      <c r="L84" s="85">
        <f>IF(Zwemmen!E83="Zwembad Ander",1,0)</f>
        <v>0</v>
      </c>
      <c r="M84" s="85">
        <f>IF(Zwemmen!E83="Open Water Nieuwdonk",1,0)</f>
        <v>0</v>
      </c>
      <c r="N84" s="85">
        <f>IF(Zwemmen!E83="Open Water Ander",1,0)</f>
        <v>0</v>
      </c>
      <c r="O84" s="104"/>
      <c r="P84" s="85">
        <f t="shared" si="9"/>
        <v>0</v>
      </c>
      <c r="Q84" s="85">
        <f t="shared" si="10"/>
        <v>0</v>
      </c>
      <c r="R84" s="104"/>
      <c r="S84" s="89">
        <f>IF(Zwemmen!F83="Techniek",Zwemmen!I83,0)</f>
        <v>0</v>
      </c>
      <c r="T84" s="89">
        <f>IF(Zwemmen!F83="Extensieve uithouding",Zwemmen!I83,0)</f>
        <v>0</v>
      </c>
      <c r="U84" s="89">
        <f>IF(Zwemmen!F83="Intensieve uithouding",Zwemmen!I83,0)</f>
        <v>0</v>
      </c>
      <c r="V84" s="89">
        <f>IF(Zwemmen!F83="Snelheid",Zwemmen!I83,0)</f>
        <v>0</v>
      </c>
      <c r="W84" s="96">
        <f>IF(Zwemmen!F83="Wedstrijd",Zwemmen!I83,0)</f>
        <v>0</v>
      </c>
      <c r="X84" s="124"/>
      <c r="Y84" s="8">
        <f>IF(Fietsen!H83="Wegfiets",Fietsen!I83,0)</f>
        <v>0</v>
      </c>
      <c r="Z84" s="8">
        <f>IF(Fietsen!H83="Tijdritfiets",Fietsen!I83,0)</f>
        <v>0</v>
      </c>
      <c r="AA84" s="8">
        <f>IF(Fietsen!H83="Mountainbike",Fietsen!I83,0)</f>
        <v>0</v>
      </c>
      <c r="AB84" s="124"/>
      <c r="AC84" s="8">
        <f>IF(Fietsen!G83="Weg",Fietsen!I83,0)</f>
        <v>0</v>
      </c>
      <c r="AD84" s="8">
        <f>IF(Fietsen!G83="Rollen",Fietsen!I83,0)</f>
        <v>0</v>
      </c>
      <c r="AE84" s="8">
        <f>IF(Fietsen!G83="Veld",Fietsen!I83,0)</f>
        <v>0</v>
      </c>
      <c r="AF84" s="125"/>
      <c r="AG84" s="8">
        <f>IF(Fietsen!E83="Herstel",Fietsen!I83,0)</f>
        <v>0</v>
      </c>
      <c r="AH84" s="8">
        <f>IF(Fietsen!E83="LSD",Fietsen!I83,0)</f>
        <v>0</v>
      </c>
      <c r="AI84" s="8">
        <f>IF(Fietsen!E83="Extensieve uithouding",Fietsen!I83,0)</f>
        <v>0</v>
      </c>
      <c r="AJ84" s="8">
        <f>IF(Fietsen!E83="Intensieve uithouding",Fietsen!I83,0)</f>
        <v>0</v>
      </c>
      <c r="AK84" s="8">
        <f>IF(Fietsen!E83="Interval/Blokken",Fietsen!I83,0)</f>
        <v>0</v>
      </c>
      <c r="AL84" s="8">
        <f>IF(Fietsen!E83="VO2max",Fietsen!I83,0)</f>
        <v>0</v>
      </c>
      <c r="AM84" s="8">
        <f>IF(Fietsen!E83="Snelheid",Fietsen!I83,0)</f>
        <v>0</v>
      </c>
      <c r="AN84" s="8">
        <f>IF(Fietsen!E83="Souplesse",Fietsen!I83,0)</f>
        <v>0</v>
      </c>
      <c r="AO84" s="8">
        <f>IF(Fietsen!E83="Krachtuithouding",Fietsen!I83,0)</f>
        <v>0</v>
      </c>
      <c r="AP84" s="8">
        <f>IF(Fietsen!E83="Explosieve kracht",Fietsen!I83,0)</f>
        <v>0</v>
      </c>
      <c r="AQ84" s="8">
        <f>IF(Fietsen!E83="Wedstrijd",Fietsen!I83,0)</f>
        <v>0</v>
      </c>
      <c r="AR84" s="125"/>
      <c r="AS84" s="143">
        <f>IF(Lopen!G83="Weg",Lopen!H83,0)</f>
        <v>0</v>
      </c>
      <c r="AT84" s="8">
        <f>IF(Lopen!G83="Veld",Lopen!H83,0)</f>
        <v>0</v>
      </c>
      <c r="AU84" s="8">
        <f>IF(Lopen!G83="Piste",Lopen!H83,0)</f>
        <v>0</v>
      </c>
      <c r="AV84" s="139"/>
      <c r="AW84" s="8">
        <f>IF(Lopen!E83="Herstel",Lopen!H83,0)</f>
        <v>0</v>
      </c>
      <c r="AX84" s="8">
        <f>IF(Lopen!E83="Extensieve duur",Lopen!H83,0)</f>
        <v>0</v>
      </c>
      <c r="AY84" s="8">
        <f>IF(Lopen!E83="Tempoloop",Lopen!H83,0)</f>
        <v>0</v>
      </c>
      <c r="AZ84" s="8">
        <f>IF(Lopen!E83="Wisselloop",Lopen!H83,0)</f>
        <v>0</v>
      </c>
      <c r="BA84" s="8">
        <f>IF(Lopen!E83="Blokloop",Lopen!H83,0)</f>
        <v>0</v>
      </c>
      <c r="BB84" s="8">
        <f>IF(Lopen!E83="Versnellingen",Lopen!H83,0)</f>
        <v>0</v>
      </c>
      <c r="BC84" s="8">
        <f>IF(Lopen!E83="Fartlek",Lopen!H83,0)</f>
        <v>0</v>
      </c>
      <c r="BD84" s="8">
        <f>IF(Lopen!E83="Krachttraining",Lopen!H83,0)</f>
        <v>0</v>
      </c>
      <c r="BE84" s="144">
        <f>IF(Lopen!E83="Wedstrijd",Lopen!H83,0)</f>
        <v>0</v>
      </c>
    </row>
    <row r="85" spans="1:57">
      <c r="A85" s="199"/>
      <c r="B85" s="19" t="s">
        <v>12</v>
      </c>
      <c r="C85" s="77">
        <v>40530</v>
      </c>
      <c r="D85" s="153"/>
      <c r="E85" s="86">
        <f>IF(Zwemmen!H84&gt;0,1,0)</f>
        <v>0</v>
      </c>
      <c r="F85" s="86">
        <f>IF(Fietsen!I84&gt;0,1,0)</f>
        <v>0</v>
      </c>
      <c r="G85" s="86">
        <f>IF(Lopen!H84&gt;0,1,0)</f>
        <v>0</v>
      </c>
      <c r="H85" s="107"/>
      <c r="I85" s="97">
        <f>IF(Zwemmen!E84="Zwembad Aalst",1,0)</f>
        <v>0</v>
      </c>
      <c r="J85" s="86">
        <f>IF(Zwemmen!E84="Zwembad Brussel",1,0)</f>
        <v>0</v>
      </c>
      <c r="K85" s="86">
        <f>IF(Zwemmen!E84="Zwembad Wachtebeke",1,0)</f>
        <v>0</v>
      </c>
      <c r="L85" s="86">
        <f>IF(Zwemmen!E84="Zwembad Ander",1,0)</f>
        <v>0</v>
      </c>
      <c r="M85" s="86">
        <f>IF(Zwemmen!E84="Open Water Nieuwdonk",1,0)</f>
        <v>0</v>
      </c>
      <c r="N85" s="86">
        <f>IF(Zwemmen!E84="Open Water Ander",1,0)</f>
        <v>0</v>
      </c>
      <c r="O85" s="104"/>
      <c r="P85" s="86">
        <f t="shared" si="9"/>
        <v>0</v>
      </c>
      <c r="Q85" s="86">
        <f t="shared" si="10"/>
        <v>0</v>
      </c>
      <c r="R85" s="104"/>
      <c r="S85" s="90">
        <f>IF(Zwemmen!F84="Techniek",Zwemmen!I84,0)</f>
        <v>0</v>
      </c>
      <c r="T85" s="90">
        <f>IF(Zwemmen!F84="Extensieve uithouding",Zwemmen!I84,0)</f>
        <v>0</v>
      </c>
      <c r="U85" s="90">
        <f>IF(Zwemmen!F84="Intensieve uithouding",Zwemmen!I84,0)</f>
        <v>0</v>
      </c>
      <c r="V85" s="90">
        <f>IF(Zwemmen!F84="Snelheid",Zwemmen!I84,0)</f>
        <v>0</v>
      </c>
      <c r="W85" s="98">
        <f>IF(Zwemmen!F84="Wedstrijd",Zwemmen!I84,0)</f>
        <v>0</v>
      </c>
      <c r="X85" s="124"/>
      <c r="Y85" s="122">
        <f>IF(Fietsen!H84="Wegfiets",Fietsen!I84,0)</f>
        <v>0</v>
      </c>
      <c r="Z85" s="122">
        <f>IF(Fietsen!H84="Tijdritfiets",Fietsen!I84,0)</f>
        <v>0</v>
      </c>
      <c r="AA85" s="122">
        <f>IF(Fietsen!H84="Mountainbike",Fietsen!I84,0)</f>
        <v>0</v>
      </c>
      <c r="AB85" s="124"/>
      <c r="AC85" s="122">
        <f>IF(Fietsen!G84="Weg",Fietsen!I84,0)</f>
        <v>0</v>
      </c>
      <c r="AD85" s="122">
        <f>IF(Fietsen!G84="Rollen",Fietsen!I84,0)</f>
        <v>0</v>
      </c>
      <c r="AE85" s="122">
        <f>IF(Fietsen!G84="Veld",Fietsen!I84,0)</f>
        <v>0</v>
      </c>
      <c r="AF85" s="125"/>
      <c r="AG85" s="122">
        <f>IF(Fietsen!E84="Herstel",Fietsen!I84,0)</f>
        <v>0</v>
      </c>
      <c r="AH85" s="122">
        <f>IF(Fietsen!E84="LSD",Fietsen!I84,0)</f>
        <v>0</v>
      </c>
      <c r="AI85" s="122">
        <f>IF(Fietsen!E84="Extensieve uithouding",Fietsen!I84,0)</f>
        <v>0</v>
      </c>
      <c r="AJ85" s="122">
        <f>IF(Fietsen!E84="Intensieve uithouding",Fietsen!I84,0)</f>
        <v>0</v>
      </c>
      <c r="AK85" s="122">
        <f>IF(Fietsen!E84="Interval/Blokken",Fietsen!I84,0)</f>
        <v>0</v>
      </c>
      <c r="AL85" s="122">
        <f>IF(Fietsen!E84="VO2max",Fietsen!I84,0)</f>
        <v>0</v>
      </c>
      <c r="AM85" s="122">
        <f>IF(Fietsen!E84="Snelheid",Fietsen!I84,0)</f>
        <v>0</v>
      </c>
      <c r="AN85" s="122">
        <f>IF(Fietsen!E84="Souplesse",Fietsen!I84,0)</f>
        <v>0</v>
      </c>
      <c r="AO85" s="122">
        <f>IF(Fietsen!E84="Krachtuithouding",Fietsen!I84,0)</f>
        <v>0</v>
      </c>
      <c r="AP85" s="122">
        <f>IF(Fietsen!E84="Explosieve kracht",Fietsen!I84,0)</f>
        <v>0</v>
      </c>
      <c r="AQ85" s="122">
        <f>IF(Fietsen!E84="Wedstrijd",Fietsen!I84,0)</f>
        <v>0</v>
      </c>
      <c r="AR85" s="125"/>
      <c r="AS85" s="141">
        <f>IF(Lopen!G84="Weg",Lopen!H84,0)</f>
        <v>0</v>
      </c>
      <c r="AT85" s="122">
        <f>IF(Lopen!G84="Veld",Lopen!H84,0)</f>
        <v>0</v>
      </c>
      <c r="AU85" s="122">
        <f>IF(Lopen!G84="Piste",Lopen!H84,0)</f>
        <v>0</v>
      </c>
      <c r="AV85" s="139"/>
      <c r="AW85" s="122">
        <f>IF(Lopen!E84="Herstel",Lopen!H84,0)</f>
        <v>0</v>
      </c>
      <c r="AX85" s="122">
        <f>IF(Lopen!E84="Extensieve duur",Lopen!H84,0)</f>
        <v>0</v>
      </c>
      <c r="AY85" s="122">
        <f>IF(Lopen!E84="Tempoloop",Lopen!H84,0)</f>
        <v>0</v>
      </c>
      <c r="AZ85" s="122">
        <f>IF(Lopen!E84="Wisselloop",Lopen!H84,0)</f>
        <v>0</v>
      </c>
      <c r="BA85" s="122">
        <f>IF(Lopen!E84="Blokloop",Lopen!H84,0)</f>
        <v>0</v>
      </c>
      <c r="BB85" s="122">
        <f>IF(Lopen!E84="Versnellingen",Lopen!H84,0)</f>
        <v>0</v>
      </c>
      <c r="BC85" s="122">
        <f>IF(Lopen!E84="Fartlek",Lopen!H84,0)</f>
        <v>0</v>
      </c>
      <c r="BD85" s="122">
        <f>IF(Lopen!E84="Krachttraining",Lopen!H84,0)</f>
        <v>0</v>
      </c>
      <c r="BE85" s="142">
        <f>IF(Lopen!E84="Wedstrijd",Lopen!H84,0)</f>
        <v>0</v>
      </c>
    </row>
    <row r="86" spans="1:57">
      <c r="A86" s="199"/>
      <c r="B86" s="19" t="s">
        <v>13</v>
      </c>
      <c r="C86" s="77">
        <v>40531</v>
      </c>
      <c r="D86" s="153"/>
      <c r="E86" s="86">
        <f>IF(Zwemmen!H85&gt;0,1,0)</f>
        <v>0</v>
      </c>
      <c r="F86" s="86">
        <f>IF(Fietsen!I85&gt;0,1,0)</f>
        <v>0</v>
      </c>
      <c r="G86" s="86">
        <f>IF(Lopen!H85&gt;0,1,0)</f>
        <v>0</v>
      </c>
      <c r="H86" s="107"/>
      <c r="I86" s="97">
        <f>IF(Zwemmen!E85="Zwembad Aalst",1,0)</f>
        <v>0</v>
      </c>
      <c r="J86" s="86">
        <f>IF(Zwemmen!E85="Zwembad Brussel",1,0)</f>
        <v>0</v>
      </c>
      <c r="K86" s="86">
        <f>IF(Zwemmen!E85="Zwembad Wachtebeke",1,0)</f>
        <v>0</v>
      </c>
      <c r="L86" s="86">
        <f>IF(Zwemmen!E85="Zwembad Ander",1,0)</f>
        <v>0</v>
      </c>
      <c r="M86" s="86">
        <f>IF(Zwemmen!E85="Open Water Nieuwdonk",1,0)</f>
        <v>0</v>
      </c>
      <c r="N86" s="86">
        <f>IF(Zwemmen!E85="Open Water Ander",1,0)</f>
        <v>0</v>
      </c>
      <c r="O86" s="104"/>
      <c r="P86" s="86">
        <f t="shared" si="9"/>
        <v>0</v>
      </c>
      <c r="Q86" s="86">
        <f t="shared" si="10"/>
        <v>0</v>
      </c>
      <c r="R86" s="104"/>
      <c r="S86" s="90">
        <f>IF(Zwemmen!F85="Techniek",Zwemmen!I85,0)</f>
        <v>0</v>
      </c>
      <c r="T86" s="90">
        <f>IF(Zwemmen!F85="Extensieve uithouding",Zwemmen!I85,0)</f>
        <v>0</v>
      </c>
      <c r="U86" s="90">
        <f>IF(Zwemmen!F85="Intensieve uithouding",Zwemmen!I85,0)</f>
        <v>0</v>
      </c>
      <c r="V86" s="90">
        <f>IF(Zwemmen!F85="Snelheid",Zwemmen!I85,0)</f>
        <v>0</v>
      </c>
      <c r="W86" s="98">
        <f>IF(Zwemmen!F85="Wedstrijd",Zwemmen!I85,0)</f>
        <v>0</v>
      </c>
      <c r="X86" s="124"/>
      <c r="Y86" s="122">
        <f>IF(Fietsen!H85="Wegfiets",Fietsen!I85,0)</f>
        <v>0</v>
      </c>
      <c r="Z86" s="122">
        <f>IF(Fietsen!H85="Tijdritfiets",Fietsen!I85,0)</f>
        <v>0</v>
      </c>
      <c r="AA86" s="122">
        <f>IF(Fietsen!H85="Mountainbike",Fietsen!I85,0)</f>
        <v>0</v>
      </c>
      <c r="AB86" s="124"/>
      <c r="AC86" s="122">
        <f>IF(Fietsen!G85="Weg",Fietsen!I85,0)</f>
        <v>0</v>
      </c>
      <c r="AD86" s="122">
        <f>IF(Fietsen!G85="Rollen",Fietsen!I85,0)</f>
        <v>0</v>
      </c>
      <c r="AE86" s="122">
        <f>IF(Fietsen!G85="Veld",Fietsen!I85,0)</f>
        <v>0</v>
      </c>
      <c r="AF86" s="125"/>
      <c r="AG86" s="122">
        <f>IF(Fietsen!E85="Herstel",Fietsen!I85,0)</f>
        <v>0</v>
      </c>
      <c r="AH86" s="122">
        <f>IF(Fietsen!E85="LSD",Fietsen!I85,0)</f>
        <v>0</v>
      </c>
      <c r="AI86" s="122">
        <f>IF(Fietsen!E85="Extensieve uithouding",Fietsen!I85,0)</f>
        <v>0</v>
      </c>
      <c r="AJ86" s="122">
        <f>IF(Fietsen!E85="Intensieve uithouding",Fietsen!I85,0)</f>
        <v>0</v>
      </c>
      <c r="AK86" s="122">
        <f>IF(Fietsen!E85="Interval/Blokken",Fietsen!I85,0)</f>
        <v>0</v>
      </c>
      <c r="AL86" s="122">
        <f>IF(Fietsen!E85="VO2max",Fietsen!I85,0)</f>
        <v>0</v>
      </c>
      <c r="AM86" s="122">
        <f>IF(Fietsen!E85="Snelheid",Fietsen!I85,0)</f>
        <v>0</v>
      </c>
      <c r="AN86" s="122">
        <f>IF(Fietsen!E85="Souplesse",Fietsen!I85,0)</f>
        <v>0</v>
      </c>
      <c r="AO86" s="122">
        <f>IF(Fietsen!E85="Krachtuithouding",Fietsen!I85,0)</f>
        <v>0</v>
      </c>
      <c r="AP86" s="122">
        <f>IF(Fietsen!E85="Explosieve kracht",Fietsen!I85,0)</f>
        <v>0</v>
      </c>
      <c r="AQ86" s="122">
        <f>IF(Fietsen!E85="Wedstrijd",Fietsen!I85,0)</f>
        <v>0</v>
      </c>
      <c r="AR86" s="125"/>
      <c r="AS86" s="141">
        <f>IF(Lopen!G85="Weg",Lopen!H85,0)</f>
        <v>0</v>
      </c>
      <c r="AT86" s="122">
        <f>IF(Lopen!G85="Veld",Lopen!H85,0)</f>
        <v>0</v>
      </c>
      <c r="AU86" s="122">
        <f>IF(Lopen!G85="Piste",Lopen!H85,0)</f>
        <v>0</v>
      </c>
      <c r="AV86" s="139"/>
      <c r="AW86" s="122">
        <f>IF(Lopen!E85="Herstel",Lopen!H85,0)</f>
        <v>0</v>
      </c>
      <c r="AX86" s="122">
        <f>IF(Lopen!E85="Extensieve duur",Lopen!H85,0)</f>
        <v>0</v>
      </c>
      <c r="AY86" s="122">
        <f>IF(Lopen!E85="Tempoloop",Lopen!H85,0)</f>
        <v>0</v>
      </c>
      <c r="AZ86" s="122">
        <f>IF(Lopen!E85="Wisselloop",Lopen!H85,0)</f>
        <v>0</v>
      </c>
      <c r="BA86" s="122">
        <f>IF(Lopen!E85="Blokloop",Lopen!H85,0)</f>
        <v>0</v>
      </c>
      <c r="BB86" s="122">
        <f>IF(Lopen!E85="Versnellingen",Lopen!H85,0)</f>
        <v>0</v>
      </c>
      <c r="BC86" s="122">
        <f>IF(Lopen!E85="Fartlek",Lopen!H85,0)</f>
        <v>0</v>
      </c>
      <c r="BD86" s="122">
        <f>IF(Lopen!E85="Krachttraining",Lopen!H85,0)</f>
        <v>0</v>
      </c>
      <c r="BE86" s="142">
        <f>IF(Lopen!E85="Wedstrijd",Lopen!H85,0)</f>
        <v>0</v>
      </c>
    </row>
    <row r="87" spans="1:57">
      <c r="A87" s="199" t="s">
        <v>32</v>
      </c>
      <c r="B87" s="83" t="s">
        <v>14</v>
      </c>
      <c r="C87" s="75">
        <v>40532</v>
      </c>
      <c r="D87" s="153"/>
      <c r="E87" s="85">
        <f>IF(Zwemmen!H86&gt;0,1,0)</f>
        <v>0</v>
      </c>
      <c r="F87" s="85">
        <f>IF(Fietsen!I86&gt;0,1,0)</f>
        <v>0</v>
      </c>
      <c r="G87" s="85">
        <f>IF(Lopen!H86&gt;0,1,0)</f>
        <v>0</v>
      </c>
      <c r="H87" s="107"/>
      <c r="I87" s="95">
        <f>IF(Zwemmen!E86="Zwembad Aalst",1,0)</f>
        <v>0</v>
      </c>
      <c r="J87" s="85">
        <f>IF(Zwemmen!E86="Zwembad Brussel",1,0)</f>
        <v>0</v>
      </c>
      <c r="K87" s="85">
        <f>IF(Zwemmen!E86="Zwembad Wachtebeke",1,0)</f>
        <v>0</v>
      </c>
      <c r="L87" s="85">
        <f>IF(Zwemmen!E86="Zwembad Ander",1,0)</f>
        <v>0</v>
      </c>
      <c r="M87" s="85">
        <f>IF(Zwemmen!E86="Open Water Nieuwdonk",1,0)</f>
        <v>0</v>
      </c>
      <c r="N87" s="85">
        <f>IF(Zwemmen!E86="Open Water Ander",1,0)</f>
        <v>0</v>
      </c>
      <c r="O87" s="104"/>
      <c r="P87" s="85">
        <f t="shared" si="9"/>
        <v>0</v>
      </c>
      <c r="Q87" s="85">
        <f t="shared" si="10"/>
        <v>0</v>
      </c>
      <c r="R87" s="104"/>
      <c r="S87" s="89">
        <f>IF(Zwemmen!F86="Techniek",Zwemmen!I86,0)</f>
        <v>0</v>
      </c>
      <c r="T87" s="89">
        <f>IF(Zwemmen!F86="Extensieve uithouding",Zwemmen!I86,0)</f>
        <v>0</v>
      </c>
      <c r="U87" s="89">
        <f>IF(Zwemmen!F86="Intensieve uithouding",Zwemmen!I86,0)</f>
        <v>0</v>
      </c>
      <c r="V87" s="89">
        <f>IF(Zwemmen!F86="Snelheid",Zwemmen!I86,0)</f>
        <v>0</v>
      </c>
      <c r="W87" s="96">
        <f>IF(Zwemmen!F86="Wedstrijd",Zwemmen!I86,0)</f>
        <v>0</v>
      </c>
      <c r="X87" s="124"/>
      <c r="Y87" s="8">
        <f>IF(Fietsen!H86="Wegfiets",Fietsen!I86,0)</f>
        <v>0</v>
      </c>
      <c r="Z87" s="8">
        <f>IF(Fietsen!H86="Tijdritfiets",Fietsen!I86,0)</f>
        <v>0</v>
      </c>
      <c r="AA87" s="8">
        <f>IF(Fietsen!H86="Mountainbike",Fietsen!I86,0)</f>
        <v>0</v>
      </c>
      <c r="AB87" s="124"/>
      <c r="AC87" s="8">
        <f>IF(Fietsen!G86="Weg",Fietsen!I86,0)</f>
        <v>0</v>
      </c>
      <c r="AD87" s="8">
        <f>IF(Fietsen!G86="Rollen",Fietsen!I86,0)</f>
        <v>0</v>
      </c>
      <c r="AE87" s="8">
        <f>IF(Fietsen!G86="Veld",Fietsen!I86,0)</f>
        <v>0</v>
      </c>
      <c r="AF87" s="125"/>
      <c r="AG87" s="8">
        <f>IF(Fietsen!E86="Herstel",Fietsen!I86,0)</f>
        <v>0</v>
      </c>
      <c r="AH87" s="8">
        <f>IF(Fietsen!E86="LSD",Fietsen!I86,0)</f>
        <v>0</v>
      </c>
      <c r="AI87" s="8">
        <f>IF(Fietsen!E86="Extensieve uithouding",Fietsen!I86,0)</f>
        <v>0</v>
      </c>
      <c r="AJ87" s="8">
        <f>IF(Fietsen!E86="Intensieve uithouding",Fietsen!I86,0)</f>
        <v>0</v>
      </c>
      <c r="AK87" s="8">
        <f>IF(Fietsen!E86="Interval/Blokken",Fietsen!I86,0)</f>
        <v>0</v>
      </c>
      <c r="AL87" s="8">
        <f>IF(Fietsen!E86="VO2max",Fietsen!I86,0)</f>
        <v>0</v>
      </c>
      <c r="AM87" s="8">
        <f>IF(Fietsen!E86="Snelheid",Fietsen!I86,0)</f>
        <v>0</v>
      </c>
      <c r="AN87" s="8">
        <f>IF(Fietsen!E86="Souplesse",Fietsen!I86,0)</f>
        <v>0</v>
      </c>
      <c r="AO87" s="8">
        <f>IF(Fietsen!E86="Krachtuithouding",Fietsen!I86,0)</f>
        <v>0</v>
      </c>
      <c r="AP87" s="8">
        <f>IF(Fietsen!E86="Explosieve kracht",Fietsen!I86,0)</f>
        <v>0</v>
      </c>
      <c r="AQ87" s="8">
        <f>IF(Fietsen!E86="Wedstrijd",Fietsen!I86,0)</f>
        <v>0</v>
      </c>
      <c r="AR87" s="125"/>
      <c r="AS87" s="143">
        <f>IF(Lopen!G86="Weg",Lopen!H86,0)</f>
        <v>0</v>
      </c>
      <c r="AT87" s="8">
        <f>IF(Lopen!G86="Veld",Lopen!H86,0)</f>
        <v>0</v>
      </c>
      <c r="AU87" s="8">
        <f>IF(Lopen!G86="Piste",Lopen!H86,0)</f>
        <v>0</v>
      </c>
      <c r="AV87" s="139"/>
      <c r="AW87" s="8">
        <f>IF(Lopen!E86="Herstel",Lopen!H86,0)</f>
        <v>0</v>
      </c>
      <c r="AX87" s="8">
        <f>IF(Lopen!E86="Extensieve duur",Lopen!H86,0)</f>
        <v>0</v>
      </c>
      <c r="AY87" s="8">
        <f>IF(Lopen!E86="Tempoloop",Lopen!H86,0)</f>
        <v>0</v>
      </c>
      <c r="AZ87" s="8">
        <f>IF(Lopen!E86="Wisselloop",Lopen!H86,0)</f>
        <v>0</v>
      </c>
      <c r="BA87" s="8">
        <f>IF(Lopen!E86="Blokloop",Lopen!H86,0)</f>
        <v>0</v>
      </c>
      <c r="BB87" s="8">
        <f>IF(Lopen!E86="Versnellingen",Lopen!H86,0)</f>
        <v>0</v>
      </c>
      <c r="BC87" s="8">
        <f>IF(Lopen!E86="Fartlek",Lopen!H86,0)</f>
        <v>0</v>
      </c>
      <c r="BD87" s="8">
        <f>IF(Lopen!E86="Krachttraining",Lopen!H86,0)</f>
        <v>0</v>
      </c>
      <c r="BE87" s="144">
        <f>IF(Lopen!E86="Wedstrijd",Lopen!H86,0)</f>
        <v>0</v>
      </c>
    </row>
    <row r="88" spans="1:57">
      <c r="A88" s="199"/>
      <c r="B88" s="83" t="s">
        <v>15</v>
      </c>
      <c r="C88" s="75">
        <v>40533</v>
      </c>
      <c r="D88" s="153"/>
      <c r="E88" s="85">
        <f>IF(Zwemmen!H87&gt;0,1,0)</f>
        <v>0</v>
      </c>
      <c r="F88" s="85">
        <f>IF(Fietsen!I87&gt;0,1,0)</f>
        <v>0</v>
      </c>
      <c r="G88" s="85">
        <f>IF(Lopen!H87&gt;0,1,0)</f>
        <v>0</v>
      </c>
      <c r="H88" s="107"/>
      <c r="I88" s="95">
        <f>IF(Zwemmen!E87="Zwembad Aalst",1,0)</f>
        <v>0</v>
      </c>
      <c r="J88" s="85">
        <f>IF(Zwemmen!E87="Zwembad Brussel",1,0)</f>
        <v>0</v>
      </c>
      <c r="K88" s="85">
        <f>IF(Zwemmen!E87="Zwembad Wachtebeke",1,0)</f>
        <v>0</v>
      </c>
      <c r="L88" s="85">
        <f>IF(Zwemmen!E87="Zwembad Ander",1,0)</f>
        <v>0</v>
      </c>
      <c r="M88" s="85">
        <f>IF(Zwemmen!E87="Open Water Nieuwdonk",1,0)</f>
        <v>0</v>
      </c>
      <c r="N88" s="85">
        <f>IF(Zwemmen!E87="Open Water Ander",1,0)</f>
        <v>0</v>
      </c>
      <c r="O88" s="104"/>
      <c r="P88" s="85">
        <f t="shared" si="9"/>
        <v>0</v>
      </c>
      <c r="Q88" s="85">
        <f t="shared" si="10"/>
        <v>0</v>
      </c>
      <c r="R88" s="104"/>
      <c r="S88" s="89">
        <f>IF(Zwemmen!F87="Techniek",Zwemmen!I87,0)</f>
        <v>0</v>
      </c>
      <c r="T88" s="89">
        <f>IF(Zwemmen!F87="Extensieve uithouding",Zwemmen!I87,0)</f>
        <v>0</v>
      </c>
      <c r="U88" s="89">
        <f>IF(Zwemmen!F87="Intensieve uithouding",Zwemmen!I87,0)</f>
        <v>0</v>
      </c>
      <c r="V88" s="89">
        <f>IF(Zwemmen!F87="Snelheid",Zwemmen!I87,0)</f>
        <v>0</v>
      </c>
      <c r="W88" s="96">
        <f>IF(Zwemmen!F87="Wedstrijd",Zwemmen!I87,0)</f>
        <v>0</v>
      </c>
      <c r="X88" s="124"/>
      <c r="Y88" s="8">
        <f>IF(Fietsen!H87="Wegfiets",Fietsen!I87,0)</f>
        <v>0</v>
      </c>
      <c r="Z88" s="8">
        <f>IF(Fietsen!H87="Tijdritfiets",Fietsen!I87,0)</f>
        <v>0</v>
      </c>
      <c r="AA88" s="8">
        <f>IF(Fietsen!H87="Mountainbike",Fietsen!I87,0)</f>
        <v>0</v>
      </c>
      <c r="AB88" s="124"/>
      <c r="AC88" s="8">
        <f>IF(Fietsen!G87="Weg",Fietsen!I87,0)</f>
        <v>0</v>
      </c>
      <c r="AD88" s="8">
        <f>IF(Fietsen!G87="Rollen",Fietsen!I87,0)</f>
        <v>0</v>
      </c>
      <c r="AE88" s="8">
        <f>IF(Fietsen!G87="Veld",Fietsen!I87,0)</f>
        <v>0</v>
      </c>
      <c r="AF88" s="125"/>
      <c r="AG88" s="8">
        <f>IF(Fietsen!E87="Herstel",Fietsen!I87,0)</f>
        <v>0</v>
      </c>
      <c r="AH88" s="8">
        <f>IF(Fietsen!E87="LSD",Fietsen!I87,0)</f>
        <v>0</v>
      </c>
      <c r="AI88" s="8">
        <f>IF(Fietsen!E87="Extensieve uithouding",Fietsen!I87,0)</f>
        <v>0</v>
      </c>
      <c r="AJ88" s="8">
        <f>IF(Fietsen!E87="Intensieve uithouding",Fietsen!I87,0)</f>
        <v>0</v>
      </c>
      <c r="AK88" s="8">
        <f>IF(Fietsen!E87="Interval/Blokken",Fietsen!I87,0)</f>
        <v>0</v>
      </c>
      <c r="AL88" s="8">
        <f>IF(Fietsen!E87="VO2max",Fietsen!I87,0)</f>
        <v>0</v>
      </c>
      <c r="AM88" s="8">
        <f>IF(Fietsen!E87="Snelheid",Fietsen!I87,0)</f>
        <v>0</v>
      </c>
      <c r="AN88" s="8">
        <f>IF(Fietsen!E87="Souplesse",Fietsen!I87,0)</f>
        <v>0</v>
      </c>
      <c r="AO88" s="8">
        <f>IF(Fietsen!E87="Krachtuithouding",Fietsen!I87,0)</f>
        <v>0</v>
      </c>
      <c r="AP88" s="8">
        <f>IF(Fietsen!E87="Explosieve kracht",Fietsen!I87,0)</f>
        <v>0</v>
      </c>
      <c r="AQ88" s="8">
        <f>IF(Fietsen!E87="Wedstrijd",Fietsen!I87,0)</f>
        <v>0</v>
      </c>
      <c r="AR88" s="125"/>
      <c r="AS88" s="143">
        <f>IF(Lopen!G87="Weg",Lopen!H87,0)</f>
        <v>0</v>
      </c>
      <c r="AT88" s="8">
        <f>IF(Lopen!G87="Veld",Lopen!H87,0)</f>
        <v>0</v>
      </c>
      <c r="AU88" s="8">
        <f>IF(Lopen!G87="Piste",Lopen!H87,0)</f>
        <v>0</v>
      </c>
      <c r="AV88" s="139"/>
      <c r="AW88" s="8">
        <f>IF(Lopen!E87="Herstel",Lopen!H87,0)</f>
        <v>0</v>
      </c>
      <c r="AX88" s="8">
        <f>IF(Lopen!E87="Extensieve duur",Lopen!H87,0)</f>
        <v>0</v>
      </c>
      <c r="AY88" s="8">
        <f>IF(Lopen!E87="Tempoloop",Lopen!H87,0)</f>
        <v>0</v>
      </c>
      <c r="AZ88" s="8">
        <f>IF(Lopen!E87="Wisselloop",Lopen!H87,0)</f>
        <v>0</v>
      </c>
      <c r="BA88" s="8">
        <f>IF(Lopen!E87="Blokloop",Lopen!H87,0)</f>
        <v>0</v>
      </c>
      <c r="BB88" s="8">
        <f>IF(Lopen!E87="Versnellingen",Lopen!H87,0)</f>
        <v>0</v>
      </c>
      <c r="BC88" s="8">
        <f>IF(Lopen!E87="Fartlek",Lopen!H87,0)</f>
        <v>0</v>
      </c>
      <c r="BD88" s="8">
        <f>IF(Lopen!E87="Krachttraining",Lopen!H87,0)</f>
        <v>0</v>
      </c>
      <c r="BE88" s="144">
        <f>IF(Lopen!E87="Wedstrijd",Lopen!H87,0)</f>
        <v>0</v>
      </c>
    </row>
    <row r="89" spans="1:57">
      <c r="A89" s="199"/>
      <c r="B89" s="83" t="s">
        <v>16</v>
      </c>
      <c r="C89" s="75">
        <v>40534</v>
      </c>
      <c r="D89" s="153"/>
      <c r="E89" s="85">
        <f>IF(Zwemmen!H88&gt;0,1,0)</f>
        <v>0</v>
      </c>
      <c r="F89" s="85">
        <f>IF(Fietsen!I88&gt;0,1,0)</f>
        <v>0</v>
      </c>
      <c r="G89" s="85">
        <f>IF(Lopen!H88&gt;0,1,0)</f>
        <v>0</v>
      </c>
      <c r="H89" s="107"/>
      <c r="I89" s="95">
        <f>IF(Zwemmen!E88="Zwembad Aalst",1,0)</f>
        <v>0</v>
      </c>
      <c r="J89" s="85">
        <f>IF(Zwemmen!E88="Zwembad Brussel",1,0)</f>
        <v>0</v>
      </c>
      <c r="K89" s="85">
        <f>IF(Zwemmen!E88="Zwembad Wachtebeke",1,0)</f>
        <v>0</v>
      </c>
      <c r="L89" s="85">
        <f>IF(Zwemmen!E88="Zwembad Ander",1,0)</f>
        <v>0</v>
      </c>
      <c r="M89" s="85">
        <f>IF(Zwemmen!E88="Open Water Nieuwdonk",1,0)</f>
        <v>0</v>
      </c>
      <c r="N89" s="85">
        <f>IF(Zwemmen!E88="Open Water Ander",1,0)</f>
        <v>0</v>
      </c>
      <c r="O89" s="104"/>
      <c r="P89" s="85">
        <f t="shared" si="9"/>
        <v>0</v>
      </c>
      <c r="Q89" s="85">
        <f t="shared" si="10"/>
        <v>0</v>
      </c>
      <c r="R89" s="104"/>
      <c r="S89" s="89">
        <f>IF(Zwemmen!F88="Techniek",Zwemmen!I88,0)</f>
        <v>0</v>
      </c>
      <c r="T89" s="89">
        <f>IF(Zwemmen!F88="Extensieve uithouding",Zwemmen!I88,0)</f>
        <v>0</v>
      </c>
      <c r="U89" s="89">
        <f>IF(Zwemmen!F88="Intensieve uithouding",Zwemmen!I88,0)</f>
        <v>0</v>
      </c>
      <c r="V89" s="89">
        <f>IF(Zwemmen!F88="Snelheid",Zwemmen!I88,0)</f>
        <v>0</v>
      </c>
      <c r="W89" s="96">
        <f>IF(Zwemmen!F88="Wedstrijd",Zwemmen!I88,0)</f>
        <v>0</v>
      </c>
      <c r="X89" s="124"/>
      <c r="Y89" s="8">
        <f>IF(Fietsen!H88="Wegfiets",Fietsen!I88,0)</f>
        <v>0</v>
      </c>
      <c r="Z89" s="8">
        <f>IF(Fietsen!H88="Tijdritfiets",Fietsen!I88,0)</f>
        <v>0</v>
      </c>
      <c r="AA89" s="8">
        <f>IF(Fietsen!H88="Mountainbike",Fietsen!I88,0)</f>
        <v>0</v>
      </c>
      <c r="AB89" s="124"/>
      <c r="AC89" s="8">
        <f>IF(Fietsen!G88="Weg",Fietsen!I88,0)</f>
        <v>0</v>
      </c>
      <c r="AD89" s="8">
        <f>IF(Fietsen!G88="Rollen",Fietsen!I88,0)</f>
        <v>0</v>
      </c>
      <c r="AE89" s="8">
        <f>IF(Fietsen!G88="Veld",Fietsen!I88,0)</f>
        <v>0</v>
      </c>
      <c r="AF89" s="125"/>
      <c r="AG89" s="8">
        <f>IF(Fietsen!E88="Herstel",Fietsen!I88,0)</f>
        <v>0</v>
      </c>
      <c r="AH89" s="8">
        <f>IF(Fietsen!E88="LSD",Fietsen!I88,0)</f>
        <v>0</v>
      </c>
      <c r="AI89" s="8">
        <f>IF(Fietsen!E88="Extensieve uithouding",Fietsen!I88,0)</f>
        <v>0</v>
      </c>
      <c r="AJ89" s="8">
        <f>IF(Fietsen!E88="Intensieve uithouding",Fietsen!I88,0)</f>
        <v>0</v>
      </c>
      <c r="AK89" s="8">
        <f>IF(Fietsen!E88="Interval/Blokken",Fietsen!I88,0)</f>
        <v>0</v>
      </c>
      <c r="AL89" s="8">
        <f>IF(Fietsen!E88="VO2max",Fietsen!I88,0)</f>
        <v>0</v>
      </c>
      <c r="AM89" s="8">
        <f>IF(Fietsen!E88="Snelheid",Fietsen!I88,0)</f>
        <v>0</v>
      </c>
      <c r="AN89" s="8">
        <f>IF(Fietsen!E88="Souplesse",Fietsen!I88,0)</f>
        <v>0</v>
      </c>
      <c r="AO89" s="8">
        <f>IF(Fietsen!E88="Krachtuithouding",Fietsen!I88,0)</f>
        <v>0</v>
      </c>
      <c r="AP89" s="8">
        <f>IF(Fietsen!E88="Explosieve kracht",Fietsen!I88,0)</f>
        <v>0</v>
      </c>
      <c r="AQ89" s="8">
        <f>IF(Fietsen!E88="Wedstrijd",Fietsen!I88,0)</f>
        <v>0</v>
      </c>
      <c r="AR89" s="125"/>
      <c r="AS89" s="143">
        <f>IF(Lopen!G88="Weg",Lopen!H88,0)</f>
        <v>0</v>
      </c>
      <c r="AT89" s="8">
        <f>IF(Lopen!G88="Veld",Lopen!H88,0)</f>
        <v>0</v>
      </c>
      <c r="AU89" s="8">
        <f>IF(Lopen!G88="Piste",Lopen!H88,0)</f>
        <v>0</v>
      </c>
      <c r="AV89" s="139"/>
      <c r="AW89" s="8">
        <f>IF(Lopen!E88="Herstel",Lopen!H88,0)</f>
        <v>0</v>
      </c>
      <c r="AX89" s="8">
        <f>IF(Lopen!E88="Extensieve duur",Lopen!H88,0)</f>
        <v>0</v>
      </c>
      <c r="AY89" s="8">
        <f>IF(Lopen!E88="Tempoloop",Lopen!H88,0)</f>
        <v>0</v>
      </c>
      <c r="AZ89" s="8">
        <f>IF(Lopen!E88="Wisselloop",Lopen!H88,0)</f>
        <v>0</v>
      </c>
      <c r="BA89" s="8">
        <f>IF(Lopen!E88="Blokloop",Lopen!H88,0)</f>
        <v>0</v>
      </c>
      <c r="BB89" s="8">
        <f>IF(Lopen!E88="Versnellingen",Lopen!H88,0)</f>
        <v>0</v>
      </c>
      <c r="BC89" s="8">
        <f>IF(Lopen!E88="Fartlek",Lopen!H88,0)</f>
        <v>0</v>
      </c>
      <c r="BD89" s="8">
        <f>IF(Lopen!E88="Krachttraining",Lopen!H88,0)</f>
        <v>0</v>
      </c>
      <c r="BE89" s="144">
        <f>IF(Lopen!E88="Wedstrijd",Lopen!H88,0)</f>
        <v>0</v>
      </c>
    </row>
    <row r="90" spans="1:57">
      <c r="A90" s="199"/>
      <c r="B90" s="83" t="s">
        <v>17</v>
      </c>
      <c r="C90" s="75">
        <v>40535</v>
      </c>
      <c r="D90" s="153"/>
      <c r="E90" s="85">
        <f>IF(Zwemmen!H89&gt;0,1,0)</f>
        <v>0</v>
      </c>
      <c r="F90" s="85">
        <f>IF(Fietsen!I89&gt;0,1,0)</f>
        <v>0</v>
      </c>
      <c r="G90" s="85">
        <f>IF(Lopen!H89&gt;0,1,0)</f>
        <v>0</v>
      </c>
      <c r="H90" s="107"/>
      <c r="I90" s="95">
        <f>IF(Zwemmen!E89="Zwembad Aalst",1,0)</f>
        <v>0</v>
      </c>
      <c r="J90" s="85">
        <f>IF(Zwemmen!E89="Zwembad Brussel",1,0)</f>
        <v>0</v>
      </c>
      <c r="K90" s="85">
        <f>IF(Zwemmen!E89="Zwembad Wachtebeke",1,0)</f>
        <v>0</v>
      </c>
      <c r="L90" s="85">
        <f>IF(Zwemmen!E89="Zwembad Ander",1,0)</f>
        <v>0</v>
      </c>
      <c r="M90" s="85">
        <f>IF(Zwemmen!E89="Open Water Nieuwdonk",1,0)</f>
        <v>0</v>
      </c>
      <c r="N90" s="85">
        <f>IF(Zwemmen!E89="Open Water Ander",1,0)</f>
        <v>0</v>
      </c>
      <c r="O90" s="104"/>
      <c r="P90" s="85">
        <f t="shared" si="9"/>
        <v>0</v>
      </c>
      <c r="Q90" s="85">
        <f t="shared" si="10"/>
        <v>0</v>
      </c>
      <c r="R90" s="104"/>
      <c r="S90" s="89">
        <f>IF(Zwemmen!F89="Techniek",Zwemmen!I89,0)</f>
        <v>0</v>
      </c>
      <c r="T90" s="89">
        <f>IF(Zwemmen!F89="Extensieve uithouding",Zwemmen!I89,0)</f>
        <v>0</v>
      </c>
      <c r="U90" s="89">
        <f>IF(Zwemmen!F89="Intensieve uithouding",Zwemmen!I89,0)</f>
        <v>0</v>
      </c>
      <c r="V90" s="89">
        <f>IF(Zwemmen!F89="Snelheid",Zwemmen!I89,0)</f>
        <v>0</v>
      </c>
      <c r="W90" s="96">
        <f>IF(Zwemmen!F89="Wedstrijd",Zwemmen!I89,0)</f>
        <v>0</v>
      </c>
      <c r="X90" s="124"/>
      <c r="Y90" s="8">
        <f>IF(Fietsen!H89="Wegfiets",Fietsen!I89,0)</f>
        <v>0</v>
      </c>
      <c r="Z90" s="8">
        <f>IF(Fietsen!H89="Tijdritfiets",Fietsen!I89,0)</f>
        <v>0</v>
      </c>
      <c r="AA90" s="8">
        <f>IF(Fietsen!H89="Mountainbike",Fietsen!I89,0)</f>
        <v>0</v>
      </c>
      <c r="AB90" s="124"/>
      <c r="AC90" s="8">
        <f>IF(Fietsen!G89="Weg",Fietsen!I89,0)</f>
        <v>0</v>
      </c>
      <c r="AD90" s="8">
        <f>IF(Fietsen!G89="Rollen",Fietsen!I89,0)</f>
        <v>0</v>
      </c>
      <c r="AE90" s="8">
        <f>IF(Fietsen!G89="Veld",Fietsen!I89,0)</f>
        <v>0</v>
      </c>
      <c r="AF90" s="125"/>
      <c r="AG90" s="8">
        <f>IF(Fietsen!E89="Herstel",Fietsen!I89,0)</f>
        <v>0</v>
      </c>
      <c r="AH90" s="8">
        <f>IF(Fietsen!E89="LSD",Fietsen!I89,0)</f>
        <v>0</v>
      </c>
      <c r="AI90" s="8">
        <f>IF(Fietsen!E89="Extensieve uithouding",Fietsen!I89,0)</f>
        <v>0</v>
      </c>
      <c r="AJ90" s="8">
        <f>IF(Fietsen!E89="Intensieve uithouding",Fietsen!I89,0)</f>
        <v>0</v>
      </c>
      <c r="AK90" s="8">
        <f>IF(Fietsen!E89="Interval/Blokken",Fietsen!I89,0)</f>
        <v>0</v>
      </c>
      <c r="AL90" s="8">
        <f>IF(Fietsen!E89="VO2max",Fietsen!I89,0)</f>
        <v>0</v>
      </c>
      <c r="AM90" s="8">
        <f>IF(Fietsen!E89="Snelheid",Fietsen!I89,0)</f>
        <v>0</v>
      </c>
      <c r="AN90" s="8">
        <f>IF(Fietsen!E89="Souplesse",Fietsen!I89,0)</f>
        <v>0</v>
      </c>
      <c r="AO90" s="8">
        <f>IF(Fietsen!E89="Krachtuithouding",Fietsen!I89,0)</f>
        <v>0</v>
      </c>
      <c r="AP90" s="8">
        <f>IF(Fietsen!E89="Explosieve kracht",Fietsen!I89,0)</f>
        <v>0</v>
      </c>
      <c r="AQ90" s="8">
        <f>IF(Fietsen!E89="Wedstrijd",Fietsen!I89,0)</f>
        <v>0</v>
      </c>
      <c r="AR90" s="125"/>
      <c r="AS90" s="143">
        <f>IF(Lopen!G89="Weg",Lopen!H89,0)</f>
        <v>0</v>
      </c>
      <c r="AT90" s="8">
        <f>IF(Lopen!G89="Veld",Lopen!H89,0)</f>
        <v>0</v>
      </c>
      <c r="AU90" s="8">
        <f>IF(Lopen!G89="Piste",Lopen!H89,0)</f>
        <v>0</v>
      </c>
      <c r="AV90" s="139"/>
      <c r="AW90" s="8">
        <f>IF(Lopen!E89="Herstel",Lopen!H89,0)</f>
        <v>0</v>
      </c>
      <c r="AX90" s="8">
        <f>IF(Lopen!E89="Extensieve duur",Lopen!H89,0)</f>
        <v>0</v>
      </c>
      <c r="AY90" s="8">
        <f>IF(Lopen!E89="Tempoloop",Lopen!H89,0)</f>
        <v>0</v>
      </c>
      <c r="AZ90" s="8">
        <f>IF(Lopen!E89="Wisselloop",Lopen!H89,0)</f>
        <v>0</v>
      </c>
      <c r="BA90" s="8">
        <f>IF(Lopen!E89="Blokloop",Lopen!H89,0)</f>
        <v>0</v>
      </c>
      <c r="BB90" s="8">
        <f>IF(Lopen!E89="Versnellingen",Lopen!H89,0)</f>
        <v>0</v>
      </c>
      <c r="BC90" s="8">
        <f>IF(Lopen!E89="Fartlek",Lopen!H89,0)</f>
        <v>0</v>
      </c>
      <c r="BD90" s="8">
        <f>IF(Lopen!E89="Krachttraining",Lopen!H89,0)</f>
        <v>0</v>
      </c>
      <c r="BE90" s="144">
        <f>IF(Lopen!E89="Wedstrijd",Lopen!H89,0)</f>
        <v>0</v>
      </c>
    </row>
    <row r="91" spans="1:57">
      <c r="A91" s="199"/>
      <c r="B91" s="83" t="s">
        <v>11</v>
      </c>
      <c r="C91" s="75">
        <v>40536</v>
      </c>
      <c r="D91" s="153"/>
      <c r="E91" s="85">
        <f>IF(Zwemmen!H90&gt;0,1,0)</f>
        <v>0</v>
      </c>
      <c r="F91" s="85">
        <f>IF(Fietsen!I90&gt;0,1,0)</f>
        <v>0</v>
      </c>
      <c r="G91" s="85">
        <f>IF(Lopen!H90&gt;0,1,0)</f>
        <v>0</v>
      </c>
      <c r="H91" s="107"/>
      <c r="I91" s="95">
        <f>IF(Zwemmen!E90="Zwembad Aalst",1,0)</f>
        <v>0</v>
      </c>
      <c r="J91" s="85">
        <f>IF(Zwemmen!E90="Zwembad Brussel",1,0)</f>
        <v>0</v>
      </c>
      <c r="K91" s="85">
        <f>IF(Zwemmen!E90="Zwembad Wachtebeke",1,0)</f>
        <v>0</v>
      </c>
      <c r="L91" s="85">
        <f>IF(Zwemmen!E90="Zwembad Ander",1,0)</f>
        <v>0</v>
      </c>
      <c r="M91" s="85">
        <f>IF(Zwemmen!E90="Open Water Nieuwdonk",1,0)</f>
        <v>0</v>
      </c>
      <c r="N91" s="85">
        <f>IF(Zwemmen!E90="Open Water Ander",1,0)</f>
        <v>0</v>
      </c>
      <c r="O91" s="104"/>
      <c r="P91" s="85">
        <f t="shared" si="9"/>
        <v>0</v>
      </c>
      <c r="Q91" s="85">
        <f t="shared" si="10"/>
        <v>0</v>
      </c>
      <c r="R91" s="104"/>
      <c r="S91" s="89">
        <f>IF(Zwemmen!F90="Techniek",Zwemmen!I90,0)</f>
        <v>0</v>
      </c>
      <c r="T91" s="89">
        <f>IF(Zwemmen!F90="Extensieve uithouding",Zwemmen!I90,0)</f>
        <v>0</v>
      </c>
      <c r="U91" s="89">
        <f>IF(Zwemmen!F90="Intensieve uithouding",Zwemmen!I90,0)</f>
        <v>0</v>
      </c>
      <c r="V91" s="89">
        <f>IF(Zwemmen!F90="Snelheid",Zwemmen!I90,0)</f>
        <v>0</v>
      </c>
      <c r="W91" s="96">
        <f>IF(Zwemmen!F90="Wedstrijd",Zwemmen!I90,0)</f>
        <v>0</v>
      </c>
      <c r="X91" s="124"/>
      <c r="Y91" s="8">
        <f>IF(Fietsen!H90="Wegfiets",Fietsen!I90,0)</f>
        <v>0</v>
      </c>
      <c r="Z91" s="8">
        <f>IF(Fietsen!H90="Tijdritfiets",Fietsen!I90,0)</f>
        <v>0</v>
      </c>
      <c r="AA91" s="8">
        <f>IF(Fietsen!H90="Mountainbike",Fietsen!I90,0)</f>
        <v>0</v>
      </c>
      <c r="AB91" s="124"/>
      <c r="AC91" s="8">
        <f>IF(Fietsen!G90="Weg",Fietsen!I90,0)</f>
        <v>0</v>
      </c>
      <c r="AD91" s="8">
        <f>IF(Fietsen!G90="Rollen",Fietsen!I90,0)</f>
        <v>0</v>
      </c>
      <c r="AE91" s="8">
        <f>IF(Fietsen!G90="Veld",Fietsen!I90,0)</f>
        <v>0</v>
      </c>
      <c r="AF91" s="125"/>
      <c r="AG91" s="8">
        <f>IF(Fietsen!E90="Herstel",Fietsen!I90,0)</f>
        <v>0</v>
      </c>
      <c r="AH91" s="8">
        <f>IF(Fietsen!E90="LSD",Fietsen!I90,0)</f>
        <v>0</v>
      </c>
      <c r="AI91" s="8">
        <f>IF(Fietsen!E90="Extensieve uithouding",Fietsen!I90,0)</f>
        <v>0</v>
      </c>
      <c r="AJ91" s="8">
        <f>IF(Fietsen!E90="Intensieve uithouding",Fietsen!I90,0)</f>
        <v>0</v>
      </c>
      <c r="AK91" s="8">
        <f>IF(Fietsen!E90="Interval/Blokken",Fietsen!I90,0)</f>
        <v>0</v>
      </c>
      <c r="AL91" s="8">
        <f>IF(Fietsen!E90="VO2max",Fietsen!I90,0)</f>
        <v>0</v>
      </c>
      <c r="AM91" s="8">
        <f>IF(Fietsen!E90="Snelheid",Fietsen!I90,0)</f>
        <v>0</v>
      </c>
      <c r="AN91" s="8">
        <f>IF(Fietsen!E90="Souplesse",Fietsen!I90,0)</f>
        <v>0</v>
      </c>
      <c r="AO91" s="8">
        <f>IF(Fietsen!E90="Krachtuithouding",Fietsen!I90,0)</f>
        <v>0</v>
      </c>
      <c r="AP91" s="8">
        <f>IF(Fietsen!E90="Explosieve kracht",Fietsen!I90,0)</f>
        <v>0</v>
      </c>
      <c r="AQ91" s="8">
        <f>IF(Fietsen!E90="Wedstrijd",Fietsen!I90,0)</f>
        <v>0</v>
      </c>
      <c r="AR91" s="125"/>
      <c r="AS91" s="143">
        <f>IF(Lopen!G90="Weg",Lopen!H90,0)</f>
        <v>0</v>
      </c>
      <c r="AT91" s="8">
        <f>IF(Lopen!G90="Veld",Lopen!H90,0)</f>
        <v>0</v>
      </c>
      <c r="AU91" s="8">
        <f>IF(Lopen!G90="Piste",Lopen!H90,0)</f>
        <v>0</v>
      </c>
      <c r="AV91" s="139"/>
      <c r="AW91" s="8">
        <f>IF(Lopen!E90="Herstel",Lopen!H90,0)</f>
        <v>0</v>
      </c>
      <c r="AX91" s="8">
        <f>IF(Lopen!E90="Extensieve duur",Lopen!H90,0)</f>
        <v>0</v>
      </c>
      <c r="AY91" s="8">
        <f>IF(Lopen!E90="Tempoloop",Lopen!H90,0)</f>
        <v>0</v>
      </c>
      <c r="AZ91" s="8">
        <f>IF(Lopen!E90="Wisselloop",Lopen!H90,0)</f>
        <v>0</v>
      </c>
      <c r="BA91" s="8">
        <f>IF(Lopen!E90="Blokloop",Lopen!H90,0)</f>
        <v>0</v>
      </c>
      <c r="BB91" s="8">
        <f>IF(Lopen!E90="Versnellingen",Lopen!H90,0)</f>
        <v>0</v>
      </c>
      <c r="BC91" s="8">
        <f>IF(Lopen!E90="Fartlek",Lopen!H90,0)</f>
        <v>0</v>
      </c>
      <c r="BD91" s="8">
        <f>IF(Lopen!E90="Krachttraining",Lopen!H90,0)</f>
        <v>0</v>
      </c>
      <c r="BE91" s="144">
        <f>IF(Lopen!E90="Wedstrijd",Lopen!H90,0)</f>
        <v>0</v>
      </c>
    </row>
    <row r="92" spans="1:57">
      <c r="A92" s="199"/>
      <c r="B92" s="19" t="s">
        <v>12</v>
      </c>
      <c r="C92" s="77">
        <v>40537</v>
      </c>
      <c r="D92" s="153"/>
      <c r="E92" s="86">
        <f>IF(Zwemmen!H91&gt;0,1,0)</f>
        <v>0</v>
      </c>
      <c r="F92" s="86">
        <f>IF(Fietsen!I91&gt;0,1,0)</f>
        <v>0</v>
      </c>
      <c r="G92" s="86">
        <f>IF(Lopen!H91&gt;0,1,0)</f>
        <v>0</v>
      </c>
      <c r="H92" s="107"/>
      <c r="I92" s="97">
        <f>IF(Zwemmen!E91="Zwembad Aalst",1,0)</f>
        <v>0</v>
      </c>
      <c r="J92" s="86">
        <f>IF(Zwemmen!E91="Zwembad Brussel",1,0)</f>
        <v>0</v>
      </c>
      <c r="K92" s="86">
        <f>IF(Zwemmen!E91="Zwembad Wachtebeke",1,0)</f>
        <v>0</v>
      </c>
      <c r="L92" s="86">
        <f>IF(Zwemmen!E91="Zwembad Ander",1,0)</f>
        <v>0</v>
      </c>
      <c r="M92" s="86">
        <f>IF(Zwemmen!E91="Open Water Nieuwdonk",1,0)</f>
        <v>0</v>
      </c>
      <c r="N92" s="86">
        <f>IF(Zwemmen!E91="Open Water Ander",1,0)</f>
        <v>0</v>
      </c>
      <c r="O92" s="104"/>
      <c r="P92" s="86">
        <f t="shared" si="9"/>
        <v>0</v>
      </c>
      <c r="Q92" s="86">
        <f t="shared" si="10"/>
        <v>0</v>
      </c>
      <c r="R92" s="104"/>
      <c r="S92" s="90">
        <f>IF(Zwemmen!F91="Techniek",Zwemmen!I91,0)</f>
        <v>0</v>
      </c>
      <c r="T92" s="90">
        <f>IF(Zwemmen!F91="Extensieve uithouding",Zwemmen!I91,0)</f>
        <v>0</v>
      </c>
      <c r="U92" s="90">
        <f>IF(Zwemmen!F91="Intensieve uithouding",Zwemmen!I91,0)</f>
        <v>0</v>
      </c>
      <c r="V92" s="90">
        <f>IF(Zwemmen!F91="Snelheid",Zwemmen!I91,0)</f>
        <v>0</v>
      </c>
      <c r="W92" s="98">
        <f>IF(Zwemmen!F91="Wedstrijd",Zwemmen!I91,0)</f>
        <v>0</v>
      </c>
      <c r="X92" s="124"/>
      <c r="Y92" s="122">
        <f>IF(Fietsen!H91="Wegfiets",Fietsen!I91,0)</f>
        <v>0</v>
      </c>
      <c r="Z92" s="122">
        <f>IF(Fietsen!H91="Tijdritfiets",Fietsen!I91,0)</f>
        <v>0</v>
      </c>
      <c r="AA92" s="122">
        <f>IF(Fietsen!H91="Mountainbike",Fietsen!I91,0)</f>
        <v>0</v>
      </c>
      <c r="AB92" s="124"/>
      <c r="AC92" s="122">
        <f>IF(Fietsen!G91="Weg",Fietsen!I91,0)</f>
        <v>0</v>
      </c>
      <c r="AD92" s="122">
        <f>IF(Fietsen!G91="Rollen",Fietsen!I91,0)</f>
        <v>0</v>
      </c>
      <c r="AE92" s="122">
        <f>IF(Fietsen!G91="Veld",Fietsen!I91,0)</f>
        <v>0</v>
      </c>
      <c r="AF92" s="125"/>
      <c r="AG92" s="122">
        <f>IF(Fietsen!E91="Herstel",Fietsen!I91,0)</f>
        <v>0</v>
      </c>
      <c r="AH92" s="122">
        <f>IF(Fietsen!E91="LSD",Fietsen!I91,0)</f>
        <v>0</v>
      </c>
      <c r="AI92" s="122">
        <f>IF(Fietsen!E91="Extensieve uithouding",Fietsen!I91,0)</f>
        <v>0</v>
      </c>
      <c r="AJ92" s="122">
        <f>IF(Fietsen!E91="Intensieve uithouding",Fietsen!I91,0)</f>
        <v>0</v>
      </c>
      <c r="AK92" s="122">
        <f>IF(Fietsen!E91="Interval/Blokken",Fietsen!I91,0)</f>
        <v>0</v>
      </c>
      <c r="AL92" s="122">
        <f>IF(Fietsen!E91="VO2max",Fietsen!I91,0)</f>
        <v>0</v>
      </c>
      <c r="AM92" s="122">
        <f>IF(Fietsen!E91="Snelheid",Fietsen!I91,0)</f>
        <v>0</v>
      </c>
      <c r="AN92" s="122">
        <f>IF(Fietsen!E91="Souplesse",Fietsen!I91,0)</f>
        <v>0</v>
      </c>
      <c r="AO92" s="122">
        <f>IF(Fietsen!E91="Krachtuithouding",Fietsen!I91,0)</f>
        <v>0</v>
      </c>
      <c r="AP92" s="122">
        <f>IF(Fietsen!E91="Explosieve kracht",Fietsen!I91,0)</f>
        <v>0</v>
      </c>
      <c r="AQ92" s="122">
        <f>IF(Fietsen!E91="Wedstrijd",Fietsen!I91,0)</f>
        <v>0</v>
      </c>
      <c r="AR92" s="125"/>
      <c r="AS92" s="141">
        <f>IF(Lopen!G91="Weg",Lopen!H91,0)</f>
        <v>0</v>
      </c>
      <c r="AT92" s="122">
        <f>IF(Lopen!G91="Veld",Lopen!H91,0)</f>
        <v>0</v>
      </c>
      <c r="AU92" s="122">
        <f>IF(Lopen!G91="Piste",Lopen!H91,0)</f>
        <v>0</v>
      </c>
      <c r="AV92" s="139"/>
      <c r="AW92" s="122">
        <f>IF(Lopen!E91="Herstel",Lopen!H91,0)</f>
        <v>0</v>
      </c>
      <c r="AX92" s="122">
        <f>IF(Lopen!E91="Extensieve duur",Lopen!H91,0)</f>
        <v>0</v>
      </c>
      <c r="AY92" s="122">
        <f>IF(Lopen!E91="Tempoloop",Lopen!H91,0)</f>
        <v>0</v>
      </c>
      <c r="AZ92" s="122">
        <f>IF(Lopen!E91="Wisselloop",Lopen!H91,0)</f>
        <v>0</v>
      </c>
      <c r="BA92" s="122">
        <f>IF(Lopen!E91="Blokloop",Lopen!H91,0)</f>
        <v>0</v>
      </c>
      <c r="BB92" s="122">
        <f>IF(Lopen!E91="Versnellingen",Lopen!H91,0)</f>
        <v>0</v>
      </c>
      <c r="BC92" s="122">
        <f>IF(Lopen!E91="Fartlek",Lopen!H91,0)</f>
        <v>0</v>
      </c>
      <c r="BD92" s="122">
        <f>IF(Lopen!E91="Krachttraining",Lopen!H91,0)</f>
        <v>0</v>
      </c>
      <c r="BE92" s="142">
        <f>IF(Lopen!E91="Wedstrijd",Lopen!H91,0)</f>
        <v>0</v>
      </c>
    </row>
    <row r="93" spans="1:57">
      <c r="A93" s="199"/>
      <c r="B93" s="19" t="s">
        <v>13</v>
      </c>
      <c r="C93" s="77">
        <v>40538</v>
      </c>
      <c r="D93" s="153"/>
      <c r="E93" s="86">
        <f>IF(Zwemmen!H92&gt;0,1,0)</f>
        <v>0</v>
      </c>
      <c r="F93" s="86">
        <f>IF(Fietsen!I92&gt;0,1,0)</f>
        <v>0</v>
      </c>
      <c r="G93" s="86">
        <f>IF(Lopen!H92&gt;0,1,0)</f>
        <v>0</v>
      </c>
      <c r="H93" s="107"/>
      <c r="I93" s="97">
        <f>IF(Zwemmen!E92="Zwembad Aalst",1,0)</f>
        <v>0</v>
      </c>
      <c r="J93" s="86">
        <f>IF(Zwemmen!E92="Zwembad Brussel",1,0)</f>
        <v>0</v>
      </c>
      <c r="K93" s="86">
        <f>IF(Zwemmen!E92="Zwembad Wachtebeke",1,0)</f>
        <v>0</v>
      </c>
      <c r="L93" s="86">
        <f>IF(Zwemmen!E92="Zwembad Ander",1,0)</f>
        <v>0</v>
      </c>
      <c r="M93" s="86">
        <f>IF(Zwemmen!E92="Open Water Nieuwdonk",1,0)</f>
        <v>0</v>
      </c>
      <c r="N93" s="86">
        <f>IF(Zwemmen!E92="Open Water Ander",1,0)</f>
        <v>0</v>
      </c>
      <c r="O93" s="104"/>
      <c r="P93" s="86">
        <f t="shared" si="9"/>
        <v>0</v>
      </c>
      <c r="Q93" s="86">
        <f t="shared" si="10"/>
        <v>0</v>
      </c>
      <c r="R93" s="104"/>
      <c r="S93" s="90">
        <f>IF(Zwemmen!F92="Techniek",Zwemmen!I92,0)</f>
        <v>0</v>
      </c>
      <c r="T93" s="90">
        <f>IF(Zwemmen!F92="Extensieve uithouding",Zwemmen!I92,0)</f>
        <v>0</v>
      </c>
      <c r="U93" s="90">
        <f>IF(Zwemmen!F92="Intensieve uithouding",Zwemmen!I92,0)</f>
        <v>0</v>
      </c>
      <c r="V93" s="90">
        <f>IF(Zwemmen!F92="Snelheid",Zwemmen!I92,0)</f>
        <v>0</v>
      </c>
      <c r="W93" s="98">
        <f>IF(Zwemmen!F92="Wedstrijd",Zwemmen!I92,0)</f>
        <v>0</v>
      </c>
      <c r="X93" s="124"/>
      <c r="Y93" s="122">
        <f>IF(Fietsen!H92="Wegfiets",Fietsen!I92,0)</f>
        <v>0</v>
      </c>
      <c r="Z93" s="122">
        <f>IF(Fietsen!H92="Tijdritfiets",Fietsen!I92,0)</f>
        <v>0</v>
      </c>
      <c r="AA93" s="122">
        <f>IF(Fietsen!H92="Mountainbike",Fietsen!I92,0)</f>
        <v>0</v>
      </c>
      <c r="AB93" s="124"/>
      <c r="AC93" s="122">
        <f>IF(Fietsen!G92="Weg",Fietsen!I92,0)</f>
        <v>0</v>
      </c>
      <c r="AD93" s="122">
        <f>IF(Fietsen!G92="Rollen",Fietsen!I92,0)</f>
        <v>0</v>
      </c>
      <c r="AE93" s="122">
        <f>IF(Fietsen!G92="Veld",Fietsen!I92,0)</f>
        <v>0</v>
      </c>
      <c r="AF93" s="125"/>
      <c r="AG93" s="122">
        <f>IF(Fietsen!E92="Herstel",Fietsen!I92,0)</f>
        <v>0</v>
      </c>
      <c r="AH93" s="122">
        <f>IF(Fietsen!E92="LSD",Fietsen!I92,0)</f>
        <v>0</v>
      </c>
      <c r="AI93" s="122">
        <f>IF(Fietsen!E92="Extensieve uithouding",Fietsen!I92,0)</f>
        <v>0</v>
      </c>
      <c r="AJ93" s="122">
        <f>IF(Fietsen!E92="Intensieve uithouding",Fietsen!I92,0)</f>
        <v>0</v>
      </c>
      <c r="AK93" s="122">
        <f>IF(Fietsen!E92="Interval/Blokken",Fietsen!I92,0)</f>
        <v>0</v>
      </c>
      <c r="AL93" s="122">
        <f>IF(Fietsen!E92="VO2max",Fietsen!I92,0)</f>
        <v>0</v>
      </c>
      <c r="AM93" s="122">
        <f>IF(Fietsen!E92="Snelheid",Fietsen!I92,0)</f>
        <v>0</v>
      </c>
      <c r="AN93" s="122">
        <f>IF(Fietsen!E92="Souplesse",Fietsen!I92,0)</f>
        <v>0</v>
      </c>
      <c r="AO93" s="122">
        <f>IF(Fietsen!E92="Krachtuithouding",Fietsen!I92,0)</f>
        <v>0</v>
      </c>
      <c r="AP93" s="122">
        <f>IF(Fietsen!E92="Explosieve kracht",Fietsen!I92,0)</f>
        <v>0</v>
      </c>
      <c r="AQ93" s="122">
        <f>IF(Fietsen!E92="Wedstrijd",Fietsen!I92,0)</f>
        <v>0</v>
      </c>
      <c r="AR93" s="125"/>
      <c r="AS93" s="141">
        <f>IF(Lopen!G92="Weg",Lopen!H92,0)</f>
        <v>0</v>
      </c>
      <c r="AT93" s="122">
        <f>IF(Lopen!G92="Veld",Lopen!H92,0)</f>
        <v>0</v>
      </c>
      <c r="AU93" s="122">
        <f>IF(Lopen!G92="Piste",Lopen!H92,0)</f>
        <v>0</v>
      </c>
      <c r="AV93" s="139"/>
      <c r="AW93" s="122">
        <f>IF(Lopen!E92="Herstel",Lopen!H92,0)</f>
        <v>0</v>
      </c>
      <c r="AX93" s="122">
        <f>IF(Lopen!E92="Extensieve duur",Lopen!H92,0)</f>
        <v>0</v>
      </c>
      <c r="AY93" s="122">
        <f>IF(Lopen!E92="Tempoloop",Lopen!H92,0)</f>
        <v>0</v>
      </c>
      <c r="AZ93" s="122">
        <f>IF(Lopen!E92="Wisselloop",Lopen!H92,0)</f>
        <v>0</v>
      </c>
      <c r="BA93" s="122">
        <f>IF(Lopen!E92="Blokloop",Lopen!H92,0)</f>
        <v>0</v>
      </c>
      <c r="BB93" s="122">
        <f>IF(Lopen!E92="Versnellingen",Lopen!H92,0)</f>
        <v>0</v>
      </c>
      <c r="BC93" s="122">
        <f>IF(Lopen!E92="Fartlek",Lopen!H92,0)</f>
        <v>0</v>
      </c>
      <c r="BD93" s="122">
        <f>IF(Lopen!E92="Krachttraining",Lopen!H92,0)</f>
        <v>0</v>
      </c>
      <c r="BE93" s="142">
        <f>IF(Lopen!E92="Wedstrijd",Lopen!H92,0)</f>
        <v>0</v>
      </c>
    </row>
    <row r="94" spans="1:57">
      <c r="A94" s="199" t="s">
        <v>33</v>
      </c>
      <c r="B94" s="83" t="s">
        <v>14</v>
      </c>
      <c r="C94" s="75">
        <v>40539</v>
      </c>
      <c r="D94" s="153"/>
      <c r="E94" s="85">
        <f>IF(Zwemmen!H93&gt;0,1,0)</f>
        <v>0</v>
      </c>
      <c r="F94" s="85">
        <f>IF(Fietsen!I93&gt;0,1,0)</f>
        <v>0</v>
      </c>
      <c r="G94" s="85">
        <f>IF(Lopen!H93&gt;0,1,0)</f>
        <v>0</v>
      </c>
      <c r="H94" s="107"/>
      <c r="I94" s="95">
        <f>IF(Zwemmen!E93="Zwembad Aalst",1,0)</f>
        <v>0</v>
      </c>
      <c r="J94" s="85">
        <f>IF(Zwemmen!E93="Zwembad Brussel",1,0)</f>
        <v>0</v>
      </c>
      <c r="K94" s="85">
        <f>IF(Zwemmen!E93="Zwembad Wachtebeke",1,0)</f>
        <v>0</v>
      </c>
      <c r="L94" s="85">
        <f>IF(Zwemmen!E93="Zwembad Ander",1,0)</f>
        <v>0</v>
      </c>
      <c r="M94" s="85">
        <f>IF(Zwemmen!E93="Open Water Nieuwdonk",1,0)</f>
        <v>0</v>
      </c>
      <c r="N94" s="85">
        <f>IF(Zwemmen!E93="Open Water Ander",1,0)</f>
        <v>0</v>
      </c>
      <c r="O94" s="104"/>
      <c r="P94" s="85">
        <f t="shared" si="9"/>
        <v>0</v>
      </c>
      <c r="Q94" s="85">
        <f t="shared" si="10"/>
        <v>0</v>
      </c>
      <c r="R94" s="104"/>
      <c r="S94" s="89">
        <f>IF(Zwemmen!F93="Techniek",Zwemmen!I93,0)</f>
        <v>0</v>
      </c>
      <c r="T94" s="89">
        <f>IF(Zwemmen!F93="Extensieve uithouding",Zwemmen!I93,0)</f>
        <v>0</v>
      </c>
      <c r="U94" s="89">
        <f>IF(Zwemmen!F93="Intensieve uithouding",Zwemmen!I93,0)</f>
        <v>0</v>
      </c>
      <c r="V94" s="89">
        <f>IF(Zwemmen!F93="Snelheid",Zwemmen!I93,0)</f>
        <v>0</v>
      </c>
      <c r="W94" s="96">
        <f>IF(Zwemmen!F93="Wedstrijd",Zwemmen!I93,0)</f>
        <v>0</v>
      </c>
      <c r="X94" s="124"/>
      <c r="Y94" s="8">
        <f>IF(Fietsen!H93="Wegfiets",Fietsen!I93,0)</f>
        <v>0</v>
      </c>
      <c r="Z94" s="8">
        <f>IF(Fietsen!H93="Tijdritfiets",Fietsen!I93,0)</f>
        <v>0</v>
      </c>
      <c r="AA94" s="8">
        <f>IF(Fietsen!H93="Mountainbike",Fietsen!I93,0)</f>
        <v>0</v>
      </c>
      <c r="AB94" s="124"/>
      <c r="AC94" s="8">
        <f>IF(Fietsen!G93="Weg",Fietsen!I93,0)</f>
        <v>0</v>
      </c>
      <c r="AD94" s="8">
        <f>IF(Fietsen!G93="Rollen",Fietsen!I93,0)</f>
        <v>0</v>
      </c>
      <c r="AE94" s="8">
        <f>IF(Fietsen!G93="Veld",Fietsen!I93,0)</f>
        <v>0</v>
      </c>
      <c r="AF94" s="125"/>
      <c r="AG94" s="8">
        <f>IF(Fietsen!E93="Herstel",Fietsen!I93,0)</f>
        <v>0</v>
      </c>
      <c r="AH94" s="8">
        <f>IF(Fietsen!E93="LSD",Fietsen!I93,0)</f>
        <v>0</v>
      </c>
      <c r="AI94" s="8">
        <f>IF(Fietsen!E93="Extensieve uithouding",Fietsen!I93,0)</f>
        <v>0</v>
      </c>
      <c r="AJ94" s="8">
        <f>IF(Fietsen!E93="Intensieve uithouding",Fietsen!I93,0)</f>
        <v>0</v>
      </c>
      <c r="AK94" s="8">
        <f>IF(Fietsen!E93="Interval/Blokken",Fietsen!I93,0)</f>
        <v>0</v>
      </c>
      <c r="AL94" s="8">
        <f>IF(Fietsen!E93="VO2max",Fietsen!I93,0)</f>
        <v>0</v>
      </c>
      <c r="AM94" s="8">
        <f>IF(Fietsen!E93="Snelheid",Fietsen!I93,0)</f>
        <v>0</v>
      </c>
      <c r="AN94" s="8">
        <f>IF(Fietsen!E93="Souplesse",Fietsen!I93,0)</f>
        <v>0</v>
      </c>
      <c r="AO94" s="8">
        <f>IF(Fietsen!E93="Krachtuithouding",Fietsen!I93,0)</f>
        <v>0</v>
      </c>
      <c r="AP94" s="8">
        <f>IF(Fietsen!E93="Explosieve kracht",Fietsen!I93,0)</f>
        <v>0</v>
      </c>
      <c r="AQ94" s="8">
        <f>IF(Fietsen!E93="Wedstrijd",Fietsen!I93,0)</f>
        <v>0</v>
      </c>
      <c r="AR94" s="125"/>
      <c r="AS94" s="143">
        <f>IF(Lopen!G93="Weg",Lopen!H93,0)</f>
        <v>0</v>
      </c>
      <c r="AT94" s="8">
        <f>IF(Lopen!G93="Veld",Lopen!H93,0)</f>
        <v>0</v>
      </c>
      <c r="AU94" s="8">
        <f>IF(Lopen!G93="Piste",Lopen!H93,0)</f>
        <v>0</v>
      </c>
      <c r="AV94" s="139"/>
      <c r="AW94" s="8">
        <f>IF(Lopen!E93="Herstel",Lopen!H93,0)</f>
        <v>0</v>
      </c>
      <c r="AX94" s="8">
        <f>IF(Lopen!E93="Extensieve duur",Lopen!H93,0)</f>
        <v>0</v>
      </c>
      <c r="AY94" s="8">
        <f>IF(Lopen!E93="Tempoloop",Lopen!H93,0)</f>
        <v>0</v>
      </c>
      <c r="AZ94" s="8">
        <f>IF(Lopen!E93="Wisselloop",Lopen!H93,0)</f>
        <v>0</v>
      </c>
      <c r="BA94" s="8">
        <f>IF(Lopen!E93="Blokloop",Lopen!H93,0)</f>
        <v>0</v>
      </c>
      <c r="BB94" s="8">
        <f>IF(Lopen!E93="Versnellingen",Lopen!H93,0)</f>
        <v>0</v>
      </c>
      <c r="BC94" s="8">
        <f>IF(Lopen!E93="Fartlek",Lopen!H93,0)</f>
        <v>0</v>
      </c>
      <c r="BD94" s="8">
        <f>IF(Lopen!E93="Krachttraining",Lopen!H93,0)</f>
        <v>0</v>
      </c>
      <c r="BE94" s="144">
        <f>IF(Lopen!E93="Wedstrijd",Lopen!H93,0)</f>
        <v>0</v>
      </c>
    </row>
    <row r="95" spans="1:57">
      <c r="A95" s="199"/>
      <c r="B95" s="83" t="s">
        <v>15</v>
      </c>
      <c r="C95" s="75">
        <v>40540</v>
      </c>
      <c r="D95" s="153"/>
      <c r="E95" s="85">
        <f>IF(Zwemmen!H94&gt;0,1,0)</f>
        <v>0</v>
      </c>
      <c r="F95" s="85">
        <f>IF(Fietsen!I94&gt;0,1,0)</f>
        <v>0</v>
      </c>
      <c r="G95" s="85">
        <f>IF(Lopen!H94&gt;0,1,0)</f>
        <v>0</v>
      </c>
      <c r="H95" s="107"/>
      <c r="I95" s="95">
        <f>IF(Zwemmen!E94="Zwembad Aalst",1,0)</f>
        <v>0</v>
      </c>
      <c r="J95" s="85">
        <f>IF(Zwemmen!E94="Zwembad Brussel",1,0)</f>
        <v>0</v>
      </c>
      <c r="K95" s="85">
        <f>IF(Zwemmen!E94="Zwembad Wachtebeke",1,0)</f>
        <v>0</v>
      </c>
      <c r="L95" s="85">
        <f>IF(Zwemmen!E94="Zwembad Ander",1,0)</f>
        <v>0</v>
      </c>
      <c r="M95" s="85">
        <f>IF(Zwemmen!E94="Open Water Nieuwdonk",1,0)</f>
        <v>0</v>
      </c>
      <c r="N95" s="85">
        <f>IF(Zwemmen!E94="Open Water Ander",1,0)</f>
        <v>0</v>
      </c>
      <c r="O95" s="104"/>
      <c r="P95" s="85">
        <f t="shared" si="9"/>
        <v>0</v>
      </c>
      <c r="Q95" s="85">
        <f t="shared" si="10"/>
        <v>0</v>
      </c>
      <c r="R95" s="104"/>
      <c r="S95" s="89">
        <f>IF(Zwemmen!F94="Techniek",Zwemmen!I94,0)</f>
        <v>0</v>
      </c>
      <c r="T95" s="89">
        <f>IF(Zwemmen!F94="Extensieve uithouding",Zwemmen!I94,0)</f>
        <v>0</v>
      </c>
      <c r="U95" s="89">
        <f>IF(Zwemmen!F94="Intensieve uithouding",Zwemmen!I94,0)</f>
        <v>0</v>
      </c>
      <c r="V95" s="89">
        <f>IF(Zwemmen!F94="Snelheid",Zwemmen!I94,0)</f>
        <v>0</v>
      </c>
      <c r="W95" s="96">
        <f>IF(Zwemmen!F94="Wedstrijd",Zwemmen!I94,0)</f>
        <v>0</v>
      </c>
      <c r="X95" s="124"/>
      <c r="Y95" s="8">
        <f>IF(Fietsen!H94="Wegfiets",Fietsen!I94,0)</f>
        <v>0</v>
      </c>
      <c r="Z95" s="8">
        <f>IF(Fietsen!H94="Tijdritfiets",Fietsen!I94,0)</f>
        <v>0</v>
      </c>
      <c r="AA95" s="8">
        <f>IF(Fietsen!H94="Mountainbike",Fietsen!I94,0)</f>
        <v>0</v>
      </c>
      <c r="AB95" s="124"/>
      <c r="AC95" s="8">
        <f>IF(Fietsen!G94="Weg",Fietsen!I94,0)</f>
        <v>0</v>
      </c>
      <c r="AD95" s="8">
        <f>IF(Fietsen!G94="Rollen",Fietsen!I94,0)</f>
        <v>0</v>
      </c>
      <c r="AE95" s="8">
        <f>IF(Fietsen!G94="Veld",Fietsen!I94,0)</f>
        <v>0</v>
      </c>
      <c r="AF95" s="125"/>
      <c r="AG95" s="8">
        <f>IF(Fietsen!E94="Herstel",Fietsen!I94,0)</f>
        <v>0</v>
      </c>
      <c r="AH95" s="8">
        <f>IF(Fietsen!E94="LSD",Fietsen!I94,0)</f>
        <v>0</v>
      </c>
      <c r="AI95" s="8">
        <f>IF(Fietsen!E94="Extensieve uithouding",Fietsen!I94,0)</f>
        <v>0</v>
      </c>
      <c r="AJ95" s="8">
        <f>IF(Fietsen!E94="Intensieve uithouding",Fietsen!I94,0)</f>
        <v>0</v>
      </c>
      <c r="AK95" s="8">
        <f>IF(Fietsen!E94="Interval/Blokken",Fietsen!I94,0)</f>
        <v>0</v>
      </c>
      <c r="AL95" s="8">
        <f>IF(Fietsen!E94="VO2max",Fietsen!I94,0)</f>
        <v>0</v>
      </c>
      <c r="AM95" s="8">
        <f>IF(Fietsen!E94="Snelheid",Fietsen!I94,0)</f>
        <v>0</v>
      </c>
      <c r="AN95" s="8">
        <f>IF(Fietsen!E94="Souplesse",Fietsen!I94,0)</f>
        <v>0</v>
      </c>
      <c r="AO95" s="8">
        <f>IF(Fietsen!E94="Krachtuithouding",Fietsen!I94,0)</f>
        <v>0</v>
      </c>
      <c r="AP95" s="8">
        <f>IF(Fietsen!E94="Explosieve kracht",Fietsen!I94,0)</f>
        <v>0</v>
      </c>
      <c r="AQ95" s="8">
        <f>IF(Fietsen!E94="Wedstrijd",Fietsen!I94,0)</f>
        <v>0</v>
      </c>
      <c r="AR95" s="125"/>
      <c r="AS95" s="143">
        <f>IF(Lopen!G94="Weg",Lopen!H94,0)</f>
        <v>0</v>
      </c>
      <c r="AT95" s="8">
        <f>IF(Lopen!G94="Veld",Lopen!H94,0)</f>
        <v>0</v>
      </c>
      <c r="AU95" s="8">
        <f>IF(Lopen!G94="Piste",Lopen!H94,0)</f>
        <v>0</v>
      </c>
      <c r="AV95" s="139"/>
      <c r="AW95" s="8">
        <f>IF(Lopen!E94="Herstel",Lopen!H94,0)</f>
        <v>0</v>
      </c>
      <c r="AX95" s="8">
        <f>IF(Lopen!E94="Extensieve duur",Lopen!H94,0)</f>
        <v>0</v>
      </c>
      <c r="AY95" s="8">
        <f>IF(Lopen!E94="Tempoloop",Lopen!H94,0)</f>
        <v>0</v>
      </c>
      <c r="AZ95" s="8">
        <f>IF(Lopen!E94="Wisselloop",Lopen!H94,0)</f>
        <v>0</v>
      </c>
      <c r="BA95" s="8">
        <f>IF(Lopen!E94="Blokloop",Lopen!H94,0)</f>
        <v>0</v>
      </c>
      <c r="BB95" s="8">
        <f>IF(Lopen!E94="Versnellingen",Lopen!H94,0)</f>
        <v>0</v>
      </c>
      <c r="BC95" s="8">
        <f>IF(Lopen!E94="Fartlek",Lopen!H94,0)</f>
        <v>0</v>
      </c>
      <c r="BD95" s="8">
        <f>IF(Lopen!E94="Krachttraining",Lopen!H94,0)</f>
        <v>0</v>
      </c>
      <c r="BE95" s="144">
        <f>IF(Lopen!E94="Wedstrijd",Lopen!H94,0)</f>
        <v>0</v>
      </c>
    </row>
    <row r="96" spans="1:57">
      <c r="A96" s="199"/>
      <c r="B96" s="83" t="s">
        <v>16</v>
      </c>
      <c r="C96" s="75">
        <v>40541</v>
      </c>
      <c r="D96" s="153"/>
      <c r="E96" s="85">
        <f>IF(Zwemmen!H95&gt;0,1,0)</f>
        <v>0</v>
      </c>
      <c r="F96" s="85">
        <f>IF(Fietsen!I95&gt;0,1,0)</f>
        <v>0</v>
      </c>
      <c r="G96" s="85">
        <f>IF(Lopen!H95&gt;0,1,0)</f>
        <v>0</v>
      </c>
      <c r="H96" s="107"/>
      <c r="I96" s="95">
        <f>IF(Zwemmen!E95="Zwembad Aalst",1,0)</f>
        <v>0</v>
      </c>
      <c r="J96" s="85">
        <f>IF(Zwemmen!E95="Zwembad Brussel",1,0)</f>
        <v>0</v>
      </c>
      <c r="K96" s="85">
        <f>IF(Zwemmen!E95="Zwembad Wachtebeke",1,0)</f>
        <v>0</v>
      </c>
      <c r="L96" s="85">
        <f>IF(Zwemmen!E95="Zwembad Ander",1,0)</f>
        <v>0</v>
      </c>
      <c r="M96" s="85">
        <f>IF(Zwemmen!E95="Open Water Nieuwdonk",1,0)</f>
        <v>0</v>
      </c>
      <c r="N96" s="85">
        <f>IF(Zwemmen!E95="Open Water Ander",1,0)</f>
        <v>0</v>
      </c>
      <c r="O96" s="104"/>
      <c r="P96" s="85">
        <f t="shared" si="9"/>
        <v>0</v>
      </c>
      <c r="Q96" s="85">
        <f t="shared" si="10"/>
        <v>0</v>
      </c>
      <c r="R96" s="104"/>
      <c r="S96" s="89">
        <f>IF(Zwemmen!F95="Techniek",Zwemmen!I95,0)</f>
        <v>0</v>
      </c>
      <c r="T96" s="89">
        <f>IF(Zwemmen!F95="Extensieve uithouding",Zwemmen!I95,0)</f>
        <v>0</v>
      </c>
      <c r="U96" s="89">
        <f>IF(Zwemmen!F95="Intensieve uithouding",Zwemmen!I95,0)</f>
        <v>0</v>
      </c>
      <c r="V96" s="89">
        <f>IF(Zwemmen!F95="Snelheid",Zwemmen!I95,0)</f>
        <v>0</v>
      </c>
      <c r="W96" s="96">
        <f>IF(Zwemmen!F95="Wedstrijd",Zwemmen!I95,0)</f>
        <v>0</v>
      </c>
      <c r="X96" s="124"/>
      <c r="Y96" s="8">
        <f>IF(Fietsen!H95="Wegfiets",Fietsen!I95,0)</f>
        <v>0</v>
      </c>
      <c r="Z96" s="8">
        <f>IF(Fietsen!H95="Tijdritfiets",Fietsen!I95,0)</f>
        <v>0</v>
      </c>
      <c r="AA96" s="8">
        <f>IF(Fietsen!H95="Mountainbike",Fietsen!I95,0)</f>
        <v>0</v>
      </c>
      <c r="AB96" s="124"/>
      <c r="AC96" s="8">
        <f>IF(Fietsen!G95="Weg",Fietsen!I95,0)</f>
        <v>0</v>
      </c>
      <c r="AD96" s="8">
        <f>IF(Fietsen!G95="Rollen",Fietsen!I95,0)</f>
        <v>0</v>
      </c>
      <c r="AE96" s="8">
        <f>IF(Fietsen!G95="Veld",Fietsen!I95,0)</f>
        <v>0</v>
      </c>
      <c r="AF96" s="125"/>
      <c r="AG96" s="8">
        <f>IF(Fietsen!E95="Herstel",Fietsen!I95,0)</f>
        <v>0</v>
      </c>
      <c r="AH96" s="8">
        <f>IF(Fietsen!E95="LSD",Fietsen!I95,0)</f>
        <v>0</v>
      </c>
      <c r="AI96" s="8">
        <f>IF(Fietsen!E95="Extensieve uithouding",Fietsen!I95,0)</f>
        <v>0</v>
      </c>
      <c r="AJ96" s="8">
        <f>IF(Fietsen!E95="Intensieve uithouding",Fietsen!I95,0)</f>
        <v>0</v>
      </c>
      <c r="AK96" s="8">
        <f>IF(Fietsen!E95="Interval/Blokken",Fietsen!I95,0)</f>
        <v>0</v>
      </c>
      <c r="AL96" s="8">
        <f>IF(Fietsen!E95="VO2max",Fietsen!I95,0)</f>
        <v>0</v>
      </c>
      <c r="AM96" s="8">
        <f>IF(Fietsen!E95="Snelheid",Fietsen!I95,0)</f>
        <v>0</v>
      </c>
      <c r="AN96" s="8">
        <f>IF(Fietsen!E95="Souplesse",Fietsen!I95,0)</f>
        <v>0</v>
      </c>
      <c r="AO96" s="8">
        <f>IF(Fietsen!E95="Krachtuithouding",Fietsen!I95,0)</f>
        <v>0</v>
      </c>
      <c r="AP96" s="8">
        <f>IF(Fietsen!E95="Explosieve kracht",Fietsen!I95,0)</f>
        <v>0</v>
      </c>
      <c r="AQ96" s="8">
        <f>IF(Fietsen!E95="Wedstrijd",Fietsen!I95,0)</f>
        <v>0</v>
      </c>
      <c r="AR96" s="125"/>
      <c r="AS96" s="143">
        <f>IF(Lopen!G95="Weg",Lopen!H95,0)</f>
        <v>0</v>
      </c>
      <c r="AT96" s="8">
        <f>IF(Lopen!G95="Veld",Lopen!H95,0)</f>
        <v>0</v>
      </c>
      <c r="AU96" s="8">
        <f>IF(Lopen!G95="Piste",Lopen!H95,0)</f>
        <v>0</v>
      </c>
      <c r="AV96" s="139"/>
      <c r="AW96" s="8">
        <f>IF(Lopen!E95="Herstel",Lopen!H95,0)</f>
        <v>0</v>
      </c>
      <c r="AX96" s="8">
        <f>IF(Lopen!E95="Extensieve duur",Lopen!H95,0)</f>
        <v>0</v>
      </c>
      <c r="AY96" s="8">
        <f>IF(Lopen!E95="Tempoloop",Lopen!H95,0)</f>
        <v>0</v>
      </c>
      <c r="AZ96" s="8">
        <f>IF(Lopen!E95="Wisselloop",Lopen!H95,0)</f>
        <v>0</v>
      </c>
      <c r="BA96" s="8">
        <f>IF(Lopen!E95="Blokloop",Lopen!H95,0)</f>
        <v>0</v>
      </c>
      <c r="BB96" s="8">
        <f>IF(Lopen!E95="Versnellingen",Lopen!H95,0)</f>
        <v>0</v>
      </c>
      <c r="BC96" s="8">
        <f>IF(Lopen!E95="Fartlek",Lopen!H95,0)</f>
        <v>0</v>
      </c>
      <c r="BD96" s="8">
        <f>IF(Lopen!E95="Krachttraining",Lopen!H95,0)</f>
        <v>0</v>
      </c>
      <c r="BE96" s="144">
        <f>IF(Lopen!E95="Wedstrijd",Lopen!H95,0)</f>
        <v>0</v>
      </c>
    </row>
    <row r="97" spans="1:57">
      <c r="A97" s="199"/>
      <c r="B97" s="83" t="s">
        <v>17</v>
      </c>
      <c r="C97" s="75">
        <v>40542</v>
      </c>
      <c r="D97" s="153"/>
      <c r="E97" s="85">
        <f>IF(Zwemmen!H96&gt;0,1,0)</f>
        <v>0</v>
      </c>
      <c r="F97" s="85">
        <f>IF(Fietsen!I96&gt;0,1,0)</f>
        <v>0</v>
      </c>
      <c r="G97" s="85">
        <f>IF(Lopen!H96&gt;0,1,0)</f>
        <v>0</v>
      </c>
      <c r="H97" s="107"/>
      <c r="I97" s="95">
        <f>IF(Zwemmen!E96="Zwembad Aalst",1,0)</f>
        <v>0</v>
      </c>
      <c r="J97" s="85">
        <f>IF(Zwemmen!E96="Zwembad Brussel",1,0)</f>
        <v>0</v>
      </c>
      <c r="K97" s="85">
        <f>IF(Zwemmen!E96="Zwembad Wachtebeke",1,0)</f>
        <v>0</v>
      </c>
      <c r="L97" s="85">
        <f>IF(Zwemmen!E96="Zwembad Ander",1,0)</f>
        <v>0</v>
      </c>
      <c r="M97" s="85">
        <f>IF(Zwemmen!E96="Open Water Nieuwdonk",1,0)</f>
        <v>0</v>
      </c>
      <c r="N97" s="85">
        <f>IF(Zwemmen!E96="Open Water Ander",1,0)</f>
        <v>0</v>
      </c>
      <c r="O97" s="104"/>
      <c r="P97" s="85">
        <f t="shared" si="9"/>
        <v>0</v>
      </c>
      <c r="Q97" s="85">
        <f t="shared" si="10"/>
        <v>0</v>
      </c>
      <c r="R97" s="104"/>
      <c r="S97" s="89">
        <f>IF(Zwemmen!F96="Techniek",Zwemmen!I96,0)</f>
        <v>0</v>
      </c>
      <c r="T97" s="89">
        <f>IF(Zwemmen!F96="Extensieve uithouding",Zwemmen!I96,0)</f>
        <v>0</v>
      </c>
      <c r="U97" s="89">
        <f>IF(Zwemmen!F96="Intensieve uithouding",Zwemmen!I96,0)</f>
        <v>0</v>
      </c>
      <c r="V97" s="89">
        <f>IF(Zwemmen!F96="Snelheid",Zwemmen!I96,0)</f>
        <v>0</v>
      </c>
      <c r="W97" s="96">
        <f>IF(Zwemmen!F96="Wedstrijd",Zwemmen!I96,0)</f>
        <v>0</v>
      </c>
      <c r="X97" s="124"/>
      <c r="Y97" s="8">
        <f>IF(Fietsen!H96="Wegfiets",Fietsen!I96,0)</f>
        <v>0</v>
      </c>
      <c r="Z97" s="8">
        <f>IF(Fietsen!H96="Tijdritfiets",Fietsen!I96,0)</f>
        <v>0</v>
      </c>
      <c r="AA97" s="8">
        <f>IF(Fietsen!H96="Mountainbike",Fietsen!I96,0)</f>
        <v>0</v>
      </c>
      <c r="AB97" s="124"/>
      <c r="AC97" s="8">
        <f>IF(Fietsen!G96="Weg",Fietsen!I96,0)</f>
        <v>0</v>
      </c>
      <c r="AD97" s="8">
        <f>IF(Fietsen!G96="Rollen",Fietsen!I96,0)</f>
        <v>0</v>
      </c>
      <c r="AE97" s="8">
        <f>IF(Fietsen!G96="Veld",Fietsen!I96,0)</f>
        <v>0</v>
      </c>
      <c r="AF97" s="125"/>
      <c r="AG97" s="8">
        <f>IF(Fietsen!E96="Herstel",Fietsen!I96,0)</f>
        <v>0</v>
      </c>
      <c r="AH97" s="8">
        <f>IF(Fietsen!E96="LSD",Fietsen!I96,0)</f>
        <v>0</v>
      </c>
      <c r="AI97" s="8">
        <f>IF(Fietsen!E96="Extensieve uithouding",Fietsen!I96,0)</f>
        <v>0</v>
      </c>
      <c r="AJ97" s="8">
        <f>IF(Fietsen!E96="Intensieve uithouding",Fietsen!I96,0)</f>
        <v>0</v>
      </c>
      <c r="AK97" s="8">
        <f>IF(Fietsen!E96="Interval/Blokken",Fietsen!I96,0)</f>
        <v>0</v>
      </c>
      <c r="AL97" s="8">
        <f>IF(Fietsen!E96="VO2max",Fietsen!I96,0)</f>
        <v>0</v>
      </c>
      <c r="AM97" s="8">
        <f>IF(Fietsen!E96="Snelheid",Fietsen!I96,0)</f>
        <v>0</v>
      </c>
      <c r="AN97" s="8">
        <f>IF(Fietsen!E96="Souplesse",Fietsen!I96,0)</f>
        <v>0</v>
      </c>
      <c r="AO97" s="8">
        <f>IF(Fietsen!E96="Krachtuithouding",Fietsen!I96,0)</f>
        <v>0</v>
      </c>
      <c r="AP97" s="8">
        <f>IF(Fietsen!E96="Explosieve kracht",Fietsen!I96,0)</f>
        <v>0</v>
      </c>
      <c r="AQ97" s="8">
        <f>IF(Fietsen!E96="Wedstrijd",Fietsen!I96,0)</f>
        <v>0</v>
      </c>
      <c r="AR97" s="125"/>
      <c r="AS97" s="143">
        <f>IF(Lopen!G96="Weg",Lopen!H96,0)</f>
        <v>0</v>
      </c>
      <c r="AT97" s="8">
        <f>IF(Lopen!G96="Veld",Lopen!H96,0)</f>
        <v>0</v>
      </c>
      <c r="AU97" s="8">
        <f>IF(Lopen!G96="Piste",Lopen!H96,0)</f>
        <v>0</v>
      </c>
      <c r="AV97" s="139"/>
      <c r="AW97" s="8">
        <f>IF(Lopen!E96="Herstel",Lopen!H96,0)</f>
        <v>0</v>
      </c>
      <c r="AX97" s="8">
        <f>IF(Lopen!E96="Extensieve duur",Lopen!H96,0)</f>
        <v>0</v>
      </c>
      <c r="AY97" s="8">
        <f>IF(Lopen!E96="Tempoloop",Lopen!H96,0)</f>
        <v>0</v>
      </c>
      <c r="AZ97" s="8">
        <f>IF(Lopen!E96="Wisselloop",Lopen!H96,0)</f>
        <v>0</v>
      </c>
      <c r="BA97" s="8">
        <f>IF(Lopen!E96="Blokloop",Lopen!H96,0)</f>
        <v>0</v>
      </c>
      <c r="BB97" s="8">
        <f>IF(Lopen!E96="Versnellingen",Lopen!H96,0)</f>
        <v>0</v>
      </c>
      <c r="BC97" s="8">
        <f>IF(Lopen!E96="Fartlek",Lopen!H96,0)</f>
        <v>0</v>
      </c>
      <c r="BD97" s="8">
        <f>IF(Lopen!E96="Krachttraining",Lopen!H96,0)</f>
        <v>0</v>
      </c>
      <c r="BE97" s="144">
        <f>IF(Lopen!E96="Wedstrijd",Lopen!H96,0)</f>
        <v>0</v>
      </c>
    </row>
    <row r="98" spans="1:57">
      <c r="A98" s="199"/>
      <c r="B98" s="83" t="s">
        <v>11</v>
      </c>
      <c r="C98" s="75">
        <v>40543</v>
      </c>
      <c r="D98" s="153"/>
      <c r="E98" s="85">
        <f>IF(Zwemmen!H97&gt;0,1,0)</f>
        <v>0</v>
      </c>
      <c r="F98" s="85">
        <f>IF(Fietsen!I97&gt;0,1,0)</f>
        <v>0</v>
      </c>
      <c r="G98" s="85">
        <f>IF(Lopen!H97&gt;0,1,0)</f>
        <v>0</v>
      </c>
      <c r="H98" s="107"/>
      <c r="I98" s="95">
        <f>IF(Zwemmen!E97="Zwembad Aalst",1,0)</f>
        <v>0</v>
      </c>
      <c r="J98" s="85">
        <f>IF(Zwemmen!E97="Zwembad Brussel",1,0)</f>
        <v>0</v>
      </c>
      <c r="K98" s="85">
        <f>IF(Zwemmen!E97="Zwembad Wachtebeke",1,0)</f>
        <v>0</v>
      </c>
      <c r="L98" s="85">
        <f>IF(Zwemmen!E97="Zwembad Ander",1,0)</f>
        <v>0</v>
      </c>
      <c r="M98" s="85">
        <f>IF(Zwemmen!E97="Open Water Nieuwdonk",1,0)</f>
        <v>0</v>
      </c>
      <c r="N98" s="85">
        <f>IF(Zwemmen!E97="Open Water Ander",1,0)</f>
        <v>0</v>
      </c>
      <c r="O98" s="104"/>
      <c r="P98" s="85">
        <f t="shared" si="9"/>
        <v>0</v>
      </c>
      <c r="Q98" s="85">
        <f t="shared" si="10"/>
        <v>0</v>
      </c>
      <c r="R98" s="104"/>
      <c r="S98" s="89">
        <f>IF(Zwemmen!F97="Techniek",Zwemmen!I97,0)</f>
        <v>0</v>
      </c>
      <c r="T98" s="89">
        <f>IF(Zwemmen!F97="Extensieve uithouding",Zwemmen!I97,0)</f>
        <v>0</v>
      </c>
      <c r="U98" s="89">
        <f>IF(Zwemmen!F97="Intensieve uithouding",Zwemmen!I97,0)</f>
        <v>0</v>
      </c>
      <c r="V98" s="89">
        <f>IF(Zwemmen!F97="Snelheid",Zwemmen!I97,0)</f>
        <v>0</v>
      </c>
      <c r="W98" s="96">
        <f>IF(Zwemmen!F97="Wedstrijd",Zwemmen!I97,0)</f>
        <v>0</v>
      </c>
      <c r="X98" s="124"/>
      <c r="Y98" s="8">
        <f>IF(Fietsen!H97="Wegfiets",Fietsen!I97,0)</f>
        <v>0</v>
      </c>
      <c r="Z98" s="8">
        <f>IF(Fietsen!H97="Tijdritfiets",Fietsen!I97,0)</f>
        <v>0</v>
      </c>
      <c r="AA98" s="8">
        <f>IF(Fietsen!H97="Mountainbike",Fietsen!I97,0)</f>
        <v>0</v>
      </c>
      <c r="AB98" s="124"/>
      <c r="AC98" s="8">
        <f>IF(Fietsen!G97="Weg",Fietsen!I97,0)</f>
        <v>0</v>
      </c>
      <c r="AD98" s="8">
        <f>IF(Fietsen!G97="Rollen",Fietsen!I97,0)</f>
        <v>0</v>
      </c>
      <c r="AE98" s="8">
        <f>IF(Fietsen!G97="Veld",Fietsen!I97,0)</f>
        <v>0</v>
      </c>
      <c r="AF98" s="125"/>
      <c r="AG98" s="8">
        <f>IF(Fietsen!E97="Herstel",Fietsen!I97,0)</f>
        <v>0</v>
      </c>
      <c r="AH98" s="8">
        <f>IF(Fietsen!E97="LSD",Fietsen!I97,0)</f>
        <v>0</v>
      </c>
      <c r="AI98" s="8">
        <f>IF(Fietsen!E97="Extensieve uithouding",Fietsen!I97,0)</f>
        <v>0</v>
      </c>
      <c r="AJ98" s="8">
        <f>IF(Fietsen!E97="Intensieve uithouding",Fietsen!I97,0)</f>
        <v>0</v>
      </c>
      <c r="AK98" s="8">
        <f>IF(Fietsen!E97="Interval/Blokken",Fietsen!I97,0)</f>
        <v>0</v>
      </c>
      <c r="AL98" s="8">
        <f>IF(Fietsen!E97="VO2max",Fietsen!I97,0)</f>
        <v>0</v>
      </c>
      <c r="AM98" s="8">
        <f>IF(Fietsen!E97="Snelheid",Fietsen!I97,0)</f>
        <v>0</v>
      </c>
      <c r="AN98" s="8">
        <f>IF(Fietsen!E97="Souplesse",Fietsen!I97,0)</f>
        <v>0</v>
      </c>
      <c r="AO98" s="8">
        <f>IF(Fietsen!E97="Krachtuithouding",Fietsen!I97,0)</f>
        <v>0</v>
      </c>
      <c r="AP98" s="8">
        <f>IF(Fietsen!E97="Explosieve kracht",Fietsen!I97,0)</f>
        <v>0</v>
      </c>
      <c r="AQ98" s="8">
        <f>IF(Fietsen!E97="Wedstrijd",Fietsen!I97,0)</f>
        <v>0</v>
      </c>
      <c r="AR98" s="125"/>
      <c r="AS98" s="143">
        <f>IF(Lopen!G97="Weg",Lopen!H97,0)</f>
        <v>0</v>
      </c>
      <c r="AT98" s="8">
        <f>IF(Lopen!G97="Veld",Lopen!H97,0)</f>
        <v>0</v>
      </c>
      <c r="AU98" s="8">
        <f>IF(Lopen!G97="Piste",Lopen!H97,0)</f>
        <v>0</v>
      </c>
      <c r="AV98" s="139"/>
      <c r="AW98" s="8">
        <f>IF(Lopen!E97="Herstel",Lopen!H97,0)</f>
        <v>0</v>
      </c>
      <c r="AX98" s="8">
        <f>IF(Lopen!E97="Extensieve duur",Lopen!H97,0)</f>
        <v>0</v>
      </c>
      <c r="AY98" s="8">
        <f>IF(Lopen!E97="Tempoloop",Lopen!H97,0)</f>
        <v>0</v>
      </c>
      <c r="AZ98" s="8">
        <f>IF(Lopen!E97="Wisselloop",Lopen!H97,0)</f>
        <v>0</v>
      </c>
      <c r="BA98" s="8">
        <f>IF(Lopen!E97="Blokloop",Lopen!H97,0)</f>
        <v>0</v>
      </c>
      <c r="BB98" s="8">
        <f>IF(Lopen!E97="Versnellingen",Lopen!H97,0)</f>
        <v>0</v>
      </c>
      <c r="BC98" s="8">
        <f>IF(Lopen!E97="Fartlek",Lopen!H97,0)</f>
        <v>0</v>
      </c>
      <c r="BD98" s="8">
        <f>IF(Lopen!E97="Krachttraining",Lopen!H97,0)</f>
        <v>0</v>
      </c>
      <c r="BE98" s="144">
        <f>IF(Lopen!E97="Wedstrijd",Lopen!H97,0)</f>
        <v>0</v>
      </c>
    </row>
    <row r="99" spans="1:57">
      <c r="A99" s="199"/>
      <c r="B99" s="19" t="s">
        <v>12</v>
      </c>
      <c r="C99" s="77">
        <v>40544</v>
      </c>
      <c r="D99" s="153"/>
      <c r="E99" s="86">
        <f>IF(Zwemmen!H98&gt;0,1,0)</f>
        <v>0</v>
      </c>
      <c r="F99" s="86">
        <f>IF(Fietsen!I98&gt;0,1,0)</f>
        <v>0</v>
      </c>
      <c r="G99" s="86">
        <f>IF(Lopen!H98&gt;0,1,0)</f>
        <v>0</v>
      </c>
      <c r="H99" s="107"/>
      <c r="I99" s="97">
        <f>IF(Zwemmen!E98="Zwembad Aalst",1,0)</f>
        <v>0</v>
      </c>
      <c r="J99" s="86">
        <f>IF(Zwemmen!E98="Zwembad Brussel",1,0)</f>
        <v>0</v>
      </c>
      <c r="K99" s="86">
        <f>IF(Zwemmen!E98="Zwembad Wachtebeke",1,0)</f>
        <v>0</v>
      </c>
      <c r="L99" s="86">
        <f>IF(Zwemmen!E98="Zwembad Ander",1,0)</f>
        <v>0</v>
      </c>
      <c r="M99" s="86">
        <f>IF(Zwemmen!E98="Open Water Nieuwdonk",1,0)</f>
        <v>0</v>
      </c>
      <c r="N99" s="86">
        <f>IF(Zwemmen!E98="Open Water Ander",1,0)</f>
        <v>0</v>
      </c>
      <c r="O99" s="104"/>
      <c r="P99" s="86">
        <f t="shared" si="9"/>
        <v>0</v>
      </c>
      <c r="Q99" s="86">
        <f t="shared" si="10"/>
        <v>0</v>
      </c>
      <c r="R99" s="104"/>
      <c r="S99" s="90">
        <f>IF(Zwemmen!F98="Techniek",Zwemmen!I98,0)</f>
        <v>0</v>
      </c>
      <c r="T99" s="90">
        <f>IF(Zwemmen!F98="Extensieve uithouding",Zwemmen!I98,0)</f>
        <v>0</v>
      </c>
      <c r="U99" s="90">
        <f>IF(Zwemmen!F98="Intensieve uithouding",Zwemmen!I98,0)</f>
        <v>0</v>
      </c>
      <c r="V99" s="90">
        <f>IF(Zwemmen!F98="Snelheid",Zwemmen!I98,0)</f>
        <v>0</v>
      </c>
      <c r="W99" s="98">
        <f>IF(Zwemmen!F98="Wedstrijd",Zwemmen!I98,0)</f>
        <v>0</v>
      </c>
      <c r="X99" s="124"/>
      <c r="Y99" s="122">
        <f>IF(Fietsen!H98="Wegfiets",Fietsen!I98,0)</f>
        <v>0</v>
      </c>
      <c r="Z99" s="122">
        <f>IF(Fietsen!H98="Tijdritfiets",Fietsen!I98,0)</f>
        <v>0</v>
      </c>
      <c r="AA99" s="122">
        <f>IF(Fietsen!H98="Mountainbike",Fietsen!I98,0)</f>
        <v>0</v>
      </c>
      <c r="AB99" s="124"/>
      <c r="AC99" s="122">
        <f>IF(Fietsen!G98="Weg",Fietsen!I98,0)</f>
        <v>0</v>
      </c>
      <c r="AD99" s="122">
        <f>IF(Fietsen!G98="Rollen",Fietsen!I98,0)</f>
        <v>0</v>
      </c>
      <c r="AE99" s="122">
        <f>IF(Fietsen!G98="Veld",Fietsen!I98,0)</f>
        <v>0</v>
      </c>
      <c r="AF99" s="125"/>
      <c r="AG99" s="122">
        <f>IF(Fietsen!E98="Herstel",Fietsen!I98,0)</f>
        <v>0</v>
      </c>
      <c r="AH99" s="122">
        <f>IF(Fietsen!E98="LSD",Fietsen!I98,0)</f>
        <v>0</v>
      </c>
      <c r="AI99" s="122">
        <f>IF(Fietsen!E98="Extensieve uithouding",Fietsen!I98,0)</f>
        <v>0</v>
      </c>
      <c r="AJ99" s="122">
        <f>IF(Fietsen!E98="Intensieve uithouding",Fietsen!I98,0)</f>
        <v>0</v>
      </c>
      <c r="AK99" s="122">
        <f>IF(Fietsen!E98="Interval/Blokken",Fietsen!I98,0)</f>
        <v>0</v>
      </c>
      <c r="AL99" s="122">
        <f>IF(Fietsen!E98="VO2max",Fietsen!I98,0)</f>
        <v>0</v>
      </c>
      <c r="AM99" s="122">
        <f>IF(Fietsen!E98="Snelheid",Fietsen!I98,0)</f>
        <v>0</v>
      </c>
      <c r="AN99" s="122">
        <f>IF(Fietsen!E98="Souplesse",Fietsen!I98,0)</f>
        <v>0</v>
      </c>
      <c r="AO99" s="122">
        <f>IF(Fietsen!E98="Krachtuithouding",Fietsen!I98,0)</f>
        <v>0</v>
      </c>
      <c r="AP99" s="122">
        <f>IF(Fietsen!E98="Explosieve kracht",Fietsen!I98,0)</f>
        <v>0</v>
      </c>
      <c r="AQ99" s="122">
        <f>IF(Fietsen!E98="Wedstrijd",Fietsen!I98,0)</f>
        <v>0</v>
      </c>
      <c r="AR99" s="125"/>
      <c r="AS99" s="141">
        <f>IF(Lopen!G98="Weg",Lopen!H98,0)</f>
        <v>0</v>
      </c>
      <c r="AT99" s="122">
        <f>IF(Lopen!G98="Veld",Lopen!H98,0)</f>
        <v>0</v>
      </c>
      <c r="AU99" s="122">
        <f>IF(Lopen!G98="Piste",Lopen!H98,0)</f>
        <v>0</v>
      </c>
      <c r="AV99" s="139"/>
      <c r="AW99" s="122">
        <f>IF(Lopen!E98="Herstel",Lopen!H98,0)</f>
        <v>0</v>
      </c>
      <c r="AX99" s="122">
        <f>IF(Lopen!E98="Extensieve duur",Lopen!H98,0)</f>
        <v>0</v>
      </c>
      <c r="AY99" s="122">
        <f>IF(Lopen!E98="Tempoloop",Lopen!H98,0)</f>
        <v>0</v>
      </c>
      <c r="AZ99" s="122">
        <f>IF(Lopen!E98="Wisselloop",Lopen!H98,0)</f>
        <v>0</v>
      </c>
      <c r="BA99" s="122">
        <f>IF(Lopen!E98="Blokloop",Lopen!H98,0)</f>
        <v>0</v>
      </c>
      <c r="BB99" s="122">
        <f>IF(Lopen!E98="Versnellingen",Lopen!H98,0)</f>
        <v>0</v>
      </c>
      <c r="BC99" s="122">
        <f>IF(Lopen!E98="Fartlek",Lopen!H98,0)</f>
        <v>0</v>
      </c>
      <c r="BD99" s="122">
        <f>IF(Lopen!E98="Krachttraining",Lopen!H98,0)</f>
        <v>0</v>
      </c>
      <c r="BE99" s="142">
        <f>IF(Lopen!E98="Wedstrijd",Lopen!H98,0)</f>
        <v>0</v>
      </c>
    </row>
    <row r="100" spans="1:57">
      <c r="A100" s="199"/>
      <c r="B100" s="19" t="s">
        <v>13</v>
      </c>
      <c r="C100" s="77">
        <v>40545</v>
      </c>
      <c r="D100" s="153"/>
      <c r="E100" s="86">
        <f>IF(Zwemmen!H99&gt;0,1,0)</f>
        <v>0</v>
      </c>
      <c r="F100" s="86">
        <f>IF(Fietsen!I99&gt;0,1,0)</f>
        <v>0</v>
      </c>
      <c r="G100" s="86">
        <f>IF(Lopen!H99&gt;0,1,0)</f>
        <v>0</v>
      </c>
      <c r="H100" s="107"/>
      <c r="I100" s="97">
        <f>IF(Zwemmen!E99="Zwembad Aalst",1,0)</f>
        <v>0</v>
      </c>
      <c r="J100" s="86">
        <f>IF(Zwemmen!E99="Zwembad Brussel",1,0)</f>
        <v>0</v>
      </c>
      <c r="K100" s="86">
        <f>IF(Zwemmen!E99="Zwembad Wachtebeke",1,0)</f>
        <v>0</v>
      </c>
      <c r="L100" s="86">
        <f>IF(Zwemmen!E99="Zwembad Ander",1,0)</f>
        <v>0</v>
      </c>
      <c r="M100" s="86">
        <f>IF(Zwemmen!E99="Open Water Nieuwdonk",1,0)</f>
        <v>0</v>
      </c>
      <c r="N100" s="86">
        <f>IF(Zwemmen!E99="Open Water Ander",1,0)</f>
        <v>0</v>
      </c>
      <c r="O100" s="104"/>
      <c r="P100" s="86">
        <f t="shared" si="9"/>
        <v>0</v>
      </c>
      <c r="Q100" s="86">
        <f t="shared" si="10"/>
        <v>0</v>
      </c>
      <c r="R100" s="104"/>
      <c r="S100" s="90">
        <f>IF(Zwemmen!F99="Techniek",Zwemmen!I99,0)</f>
        <v>0</v>
      </c>
      <c r="T100" s="90">
        <f>IF(Zwemmen!F99="Extensieve uithouding",Zwemmen!I99,0)</f>
        <v>0</v>
      </c>
      <c r="U100" s="90">
        <f>IF(Zwemmen!F99="Intensieve uithouding",Zwemmen!I99,0)</f>
        <v>0</v>
      </c>
      <c r="V100" s="90">
        <f>IF(Zwemmen!F99="Snelheid",Zwemmen!I99,0)</f>
        <v>0</v>
      </c>
      <c r="W100" s="98">
        <f>IF(Zwemmen!F99="Wedstrijd",Zwemmen!I99,0)</f>
        <v>0</v>
      </c>
      <c r="X100" s="124"/>
      <c r="Y100" s="122">
        <f>IF(Fietsen!H99="Wegfiets",Fietsen!I99,0)</f>
        <v>0</v>
      </c>
      <c r="Z100" s="122">
        <f>IF(Fietsen!H99="Tijdritfiets",Fietsen!I99,0)</f>
        <v>0</v>
      </c>
      <c r="AA100" s="122">
        <f>IF(Fietsen!H99="Mountainbike",Fietsen!I99,0)</f>
        <v>0</v>
      </c>
      <c r="AB100" s="124"/>
      <c r="AC100" s="122">
        <f>IF(Fietsen!G99="Weg",Fietsen!I99,0)</f>
        <v>0</v>
      </c>
      <c r="AD100" s="122">
        <f>IF(Fietsen!G99="Rollen",Fietsen!I99,0)</f>
        <v>0</v>
      </c>
      <c r="AE100" s="122">
        <f>IF(Fietsen!G99="Veld",Fietsen!I99,0)</f>
        <v>0</v>
      </c>
      <c r="AF100" s="125"/>
      <c r="AG100" s="122">
        <f>IF(Fietsen!E99="Herstel",Fietsen!I99,0)</f>
        <v>0</v>
      </c>
      <c r="AH100" s="122">
        <f>IF(Fietsen!E99="LSD",Fietsen!I99,0)</f>
        <v>0</v>
      </c>
      <c r="AI100" s="122">
        <f>IF(Fietsen!E99="Extensieve uithouding",Fietsen!I99,0)</f>
        <v>0</v>
      </c>
      <c r="AJ100" s="122">
        <f>IF(Fietsen!E99="Intensieve uithouding",Fietsen!I99,0)</f>
        <v>0</v>
      </c>
      <c r="AK100" s="122">
        <f>IF(Fietsen!E99="Interval/Blokken",Fietsen!I99,0)</f>
        <v>0</v>
      </c>
      <c r="AL100" s="122">
        <f>IF(Fietsen!E99="VO2max",Fietsen!I99,0)</f>
        <v>0</v>
      </c>
      <c r="AM100" s="122">
        <f>IF(Fietsen!E99="Snelheid",Fietsen!I99,0)</f>
        <v>0</v>
      </c>
      <c r="AN100" s="122">
        <f>IF(Fietsen!E99="Souplesse",Fietsen!I99,0)</f>
        <v>0</v>
      </c>
      <c r="AO100" s="122">
        <f>IF(Fietsen!E99="Krachtuithouding",Fietsen!I99,0)</f>
        <v>0</v>
      </c>
      <c r="AP100" s="122">
        <f>IF(Fietsen!E99="Explosieve kracht",Fietsen!I99,0)</f>
        <v>0</v>
      </c>
      <c r="AQ100" s="122">
        <f>IF(Fietsen!E99="Wedstrijd",Fietsen!I99,0)</f>
        <v>0</v>
      </c>
      <c r="AR100" s="125"/>
      <c r="AS100" s="141">
        <f>IF(Lopen!G99="Weg",Lopen!H99,0)</f>
        <v>0</v>
      </c>
      <c r="AT100" s="122">
        <f>IF(Lopen!G99="Veld",Lopen!H99,0)</f>
        <v>0</v>
      </c>
      <c r="AU100" s="122">
        <f>IF(Lopen!G99="Piste",Lopen!H99,0)</f>
        <v>0</v>
      </c>
      <c r="AV100" s="139"/>
      <c r="AW100" s="122">
        <f>IF(Lopen!E99="Herstel",Lopen!H99,0)</f>
        <v>0</v>
      </c>
      <c r="AX100" s="122">
        <f>IF(Lopen!E99="Extensieve duur",Lopen!H99,0)</f>
        <v>0</v>
      </c>
      <c r="AY100" s="122">
        <f>IF(Lopen!E99="Tempoloop",Lopen!H99,0)</f>
        <v>0</v>
      </c>
      <c r="AZ100" s="122">
        <f>IF(Lopen!E99="Wisselloop",Lopen!H99,0)</f>
        <v>0</v>
      </c>
      <c r="BA100" s="122">
        <f>IF(Lopen!E99="Blokloop",Lopen!H99,0)</f>
        <v>0</v>
      </c>
      <c r="BB100" s="122">
        <f>IF(Lopen!E99="Versnellingen",Lopen!H99,0)</f>
        <v>0</v>
      </c>
      <c r="BC100" s="122">
        <f>IF(Lopen!E99="Fartlek",Lopen!H99,0)</f>
        <v>0</v>
      </c>
      <c r="BD100" s="122">
        <f>IF(Lopen!E99="Krachttraining",Lopen!H99,0)</f>
        <v>0</v>
      </c>
      <c r="BE100" s="142">
        <f>IF(Lopen!E99="Wedstrijd",Lopen!H99,0)</f>
        <v>0</v>
      </c>
    </row>
    <row r="101" spans="1:57">
      <c r="A101" s="199" t="s">
        <v>34</v>
      </c>
      <c r="B101" s="83" t="s">
        <v>14</v>
      </c>
      <c r="C101" s="75">
        <v>40546</v>
      </c>
      <c r="D101" s="153"/>
      <c r="E101" s="85">
        <f>IF(Zwemmen!H100&gt;0,1,0)</f>
        <v>0</v>
      </c>
      <c r="F101" s="85">
        <f>IF(Fietsen!I100&gt;0,1,0)</f>
        <v>0</v>
      </c>
      <c r="G101" s="85">
        <f>IF(Lopen!H100&gt;0,1,0)</f>
        <v>0</v>
      </c>
      <c r="H101" s="107"/>
      <c r="I101" s="95">
        <f>IF(Zwemmen!E100="Zwembad Aalst",1,0)</f>
        <v>0</v>
      </c>
      <c r="J101" s="85">
        <f>IF(Zwemmen!E100="Zwembad Brussel",1,0)</f>
        <v>0</v>
      </c>
      <c r="K101" s="85">
        <f>IF(Zwemmen!E100="Zwembad Wachtebeke",1,0)</f>
        <v>0</v>
      </c>
      <c r="L101" s="85">
        <f>IF(Zwemmen!E100="Zwembad Ander",1,0)</f>
        <v>0</v>
      </c>
      <c r="M101" s="85">
        <f>IF(Zwemmen!E100="Open Water Nieuwdonk",1,0)</f>
        <v>0</v>
      </c>
      <c r="N101" s="85">
        <f>IF(Zwemmen!E100="Open Water Ander",1,0)</f>
        <v>0</v>
      </c>
      <c r="O101" s="104"/>
      <c r="P101" s="85">
        <f t="shared" si="9"/>
        <v>0</v>
      </c>
      <c r="Q101" s="85">
        <f t="shared" si="10"/>
        <v>0</v>
      </c>
      <c r="R101" s="104"/>
      <c r="S101" s="89">
        <f>IF(Zwemmen!F100="Techniek",Zwemmen!I100,0)</f>
        <v>0</v>
      </c>
      <c r="T101" s="89">
        <f>IF(Zwemmen!F100="Extensieve uithouding",Zwemmen!I100,0)</f>
        <v>0</v>
      </c>
      <c r="U101" s="89">
        <f>IF(Zwemmen!F100="Intensieve uithouding",Zwemmen!I100,0)</f>
        <v>0</v>
      </c>
      <c r="V101" s="89">
        <f>IF(Zwemmen!F100="Snelheid",Zwemmen!I100,0)</f>
        <v>0</v>
      </c>
      <c r="W101" s="96">
        <f>IF(Zwemmen!F100="Wedstrijd",Zwemmen!I100,0)</f>
        <v>0</v>
      </c>
      <c r="X101" s="124"/>
      <c r="Y101" s="8">
        <f>IF(Fietsen!H100="Wegfiets",Fietsen!I100,0)</f>
        <v>0</v>
      </c>
      <c r="Z101" s="8">
        <f>IF(Fietsen!H100="Tijdritfiets",Fietsen!I100,0)</f>
        <v>0</v>
      </c>
      <c r="AA101" s="8">
        <f>IF(Fietsen!H100="Mountainbike",Fietsen!I100,0)</f>
        <v>0</v>
      </c>
      <c r="AB101" s="124"/>
      <c r="AC101" s="8">
        <f>IF(Fietsen!G100="Weg",Fietsen!I100,0)</f>
        <v>0</v>
      </c>
      <c r="AD101" s="8">
        <f>IF(Fietsen!G100="Rollen",Fietsen!I100,0)</f>
        <v>0</v>
      </c>
      <c r="AE101" s="8">
        <f>IF(Fietsen!G100="Veld",Fietsen!I100,0)</f>
        <v>0</v>
      </c>
      <c r="AF101" s="125"/>
      <c r="AG101" s="8">
        <f>IF(Fietsen!E100="Herstel",Fietsen!I100,0)</f>
        <v>0</v>
      </c>
      <c r="AH101" s="8">
        <f>IF(Fietsen!E100="LSD",Fietsen!I100,0)</f>
        <v>0</v>
      </c>
      <c r="AI101" s="8">
        <f>IF(Fietsen!E100="Extensieve uithouding",Fietsen!I100,0)</f>
        <v>0</v>
      </c>
      <c r="AJ101" s="8">
        <f>IF(Fietsen!E100="Intensieve uithouding",Fietsen!I100,0)</f>
        <v>0</v>
      </c>
      <c r="AK101" s="8">
        <f>IF(Fietsen!E100="Interval/Blokken",Fietsen!I100,0)</f>
        <v>0</v>
      </c>
      <c r="AL101" s="8">
        <f>IF(Fietsen!E100="VO2max",Fietsen!I100,0)</f>
        <v>0</v>
      </c>
      <c r="AM101" s="8">
        <f>IF(Fietsen!E100="Snelheid",Fietsen!I100,0)</f>
        <v>0</v>
      </c>
      <c r="AN101" s="8">
        <f>IF(Fietsen!E100="Souplesse",Fietsen!I100,0)</f>
        <v>0</v>
      </c>
      <c r="AO101" s="8">
        <f>IF(Fietsen!E100="Krachtuithouding",Fietsen!I100,0)</f>
        <v>0</v>
      </c>
      <c r="AP101" s="8">
        <f>IF(Fietsen!E100="Explosieve kracht",Fietsen!I100,0)</f>
        <v>0</v>
      </c>
      <c r="AQ101" s="8">
        <f>IF(Fietsen!E100="Wedstrijd",Fietsen!I100,0)</f>
        <v>0</v>
      </c>
      <c r="AR101" s="125"/>
      <c r="AS101" s="143">
        <f>IF(Lopen!G100="Weg",Lopen!H100,0)</f>
        <v>0</v>
      </c>
      <c r="AT101" s="8">
        <f>IF(Lopen!G100="Veld",Lopen!H100,0)</f>
        <v>0</v>
      </c>
      <c r="AU101" s="8">
        <f>IF(Lopen!G100="Piste",Lopen!H100,0)</f>
        <v>0</v>
      </c>
      <c r="AV101" s="139"/>
      <c r="AW101" s="8">
        <f>IF(Lopen!E100="Herstel",Lopen!H100,0)</f>
        <v>0</v>
      </c>
      <c r="AX101" s="8">
        <f>IF(Lopen!E100="Extensieve duur",Lopen!H100,0)</f>
        <v>0</v>
      </c>
      <c r="AY101" s="8">
        <f>IF(Lopen!E100="Tempoloop",Lopen!H100,0)</f>
        <v>0</v>
      </c>
      <c r="AZ101" s="8">
        <f>IF(Lopen!E100="Wisselloop",Lopen!H100,0)</f>
        <v>0</v>
      </c>
      <c r="BA101" s="8">
        <f>IF(Lopen!E100="Blokloop",Lopen!H100,0)</f>
        <v>0</v>
      </c>
      <c r="BB101" s="8">
        <f>IF(Lopen!E100="Versnellingen",Lopen!H100,0)</f>
        <v>0</v>
      </c>
      <c r="BC101" s="8">
        <f>IF(Lopen!E100="Fartlek",Lopen!H100,0)</f>
        <v>0</v>
      </c>
      <c r="BD101" s="8">
        <f>IF(Lopen!E100="Krachttraining",Lopen!H100,0)</f>
        <v>0</v>
      </c>
      <c r="BE101" s="144">
        <f>IF(Lopen!E100="Wedstrijd",Lopen!H100,0)</f>
        <v>0</v>
      </c>
    </row>
    <row r="102" spans="1:57">
      <c r="A102" s="199"/>
      <c r="B102" s="83" t="s">
        <v>15</v>
      </c>
      <c r="C102" s="75">
        <v>40547</v>
      </c>
      <c r="D102" s="153"/>
      <c r="E102" s="85">
        <f>IF(Zwemmen!H101&gt;0,1,0)</f>
        <v>0</v>
      </c>
      <c r="F102" s="85">
        <f>IF(Fietsen!I101&gt;0,1,0)</f>
        <v>0</v>
      </c>
      <c r="G102" s="85">
        <f>IF(Lopen!H101&gt;0,1,0)</f>
        <v>0</v>
      </c>
      <c r="H102" s="107"/>
      <c r="I102" s="95">
        <f>IF(Zwemmen!E101="Zwembad Aalst",1,0)</f>
        <v>0</v>
      </c>
      <c r="J102" s="85">
        <f>IF(Zwemmen!E101="Zwembad Brussel",1,0)</f>
        <v>0</v>
      </c>
      <c r="K102" s="85">
        <f>IF(Zwemmen!E101="Zwembad Wachtebeke",1,0)</f>
        <v>0</v>
      </c>
      <c r="L102" s="85">
        <f>IF(Zwemmen!E101="Zwembad Ander",1,0)</f>
        <v>0</v>
      </c>
      <c r="M102" s="85">
        <f>IF(Zwemmen!E101="Open Water Nieuwdonk",1,0)</f>
        <v>0</v>
      </c>
      <c r="N102" s="85">
        <f>IF(Zwemmen!E101="Open Water Ander",1,0)</f>
        <v>0</v>
      </c>
      <c r="O102" s="104"/>
      <c r="P102" s="85">
        <f t="shared" si="9"/>
        <v>0</v>
      </c>
      <c r="Q102" s="85">
        <f t="shared" si="10"/>
        <v>0</v>
      </c>
      <c r="R102" s="104"/>
      <c r="S102" s="89">
        <f>IF(Zwemmen!F101="Techniek",Zwemmen!I101,0)</f>
        <v>0</v>
      </c>
      <c r="T102" s="89">
        <f>IF(Zwemmen!F101="Extensieve uithouding",Zwemmen!I101,0)</f>
        <v>0</v>
      </c>
      <c r="U102" s="89">
        <f>IF(Zwemmen!F101="Intensieve uithouding",Zwemmen!I101,0)</f>
        <v>0</v>
      </c>
      <c r="V102" s="89">
        <f>IF(Zwemmen!F101="Snelheid",Zwemmen!I101,0)</f>
        <v>0</v>
      </c>
      <c r="W102" s="96">
        <f>IF(Zwemmen!F101="Wedstrijd",Zwemmen!I101,0)</f>
        <v>0</v>
      </c>
      <c r="X102" s="124"/>
      <c r="Y102" s="8">
        <f>IF(Fietsen!H101="Wegfiets",Fietsen!I101,0)</f>
        <v>0</v>
      </c>
      <c r="Z102" s="8">
        <f>IF(Fietsen!H101="Tijdritfiets",Fietsen!I101,0)</f>
        <v>0</v>
      </c>
      <c r="AA102" s="8">
        <f>IF(Fietsen!H101="Mountainbike",Fietsen!I101,0)</f>
        <v>0</v>
      </c>
      <c r="AB102" s="124"/>
      <c r="AC102" s="8">
        <f>IF(Fietsen!G101="Weg",Fietsen!I101,0)</f>
        <v>0</v>
      </c>
      <c r="AD102" s="8">
        <f>IF(Fietsen!G101="Rollen",Fietsen!I101,0)</f>
        <v>0</v>
      </c>
      <c r="AE102" s="8">
        <f>IF(Fietsen!G101="Veld",Fietsen!I101,0)</f>
        <v>0</v>
      </c>
      <c r="AF102" s="125"/>
      <c r="AG102" s="8">
        <f>IF(Fietsen!E101="Herstel",Fietsen!I101,0)</f>
        <v>0</v>
      </c>
      <c r="AH102" s="8">
        <f>IF(Fietsen!E101="LSD",Fietsen!I101,0)</f>
        <v>0</v>
      </c>
      <c r="AI102" s="8">
        <f>IF(Fietsen!E101="Extensieve uithouding",Fietsen!I101,0)</f>
        <v>0</v>
      </c>
      <c r="AJ102" s="8">
        <f>IF(Fietsen!E101="Intensieve uithouding",Fietsen!I101,0)</f>
        <v>0</v>
      </c>
      <c r="AK102" s="8">
        <f>IF(Fietsen!E101="Interval/Blokken",Fietsen!I101,0)</f>
        <v>0</v>
      </c>
      <c r="AL102" s="8">
        <f>IF(Fietsen!E101="VO2max",Fietsen!I101,0)</f>
        <v>0</v>
      </c>
      <c r="AM102" s="8">
        <f>IF(Fietsen!E101="Snelheid",Fietsen!I101,0)</f>
        <v>0</v>
      </c>
      <c r="AN102" s="8">
        <f>IF(Fietsen!E101="Souplesse",Fietsen!I101,0)</f>
        <v>0</v>
      </c>
      <c r="AO102" s="8">
        <f>IF(Fietsen!E101="Krachtuithouding",Fietsen!I101,0)</f>
        <v>0</v>
      </c>
      <c r="AP102" s="8">
        <f>IF(Fietsen!E101="Explosieve kracht",Fietsen!I101,0)</f>
        <v>0</v>
      </c>
      <c r="AQ102" s="8">
        <f>IF(Fietsen!E101="Wedstrijd",Fietsen!I101,0)</f>
        <v>0</v>
      </c>
      <c r="AR102" s="125"/>
      <c r="AS102" s="143">
        <f>IF(Lopen!G101="Weg",Lopen!H101,0)</f>
        <v>0</v>
      </c>
      <c r="AT102" s="8">
        <f>IF(Lopen!G101="Veld",Lopen!H101,0)</f>
        <v>0</v>
      </c>
      <c r="AU102" s="8">
        <f>IF(Lopen!G101="Piste",Lopen!H101,0)</f>
        <v>0</v>
      </c>
      <c r="AV102" s="139"/>
      <c r="AW102" s="8">
        <f>IF(Lopen!E101="Herstel",Lopen!H101,0)</f>
        <v>0</v>
      </c>
      <c r="AX102" s="8">
        <f>IF(Lopen!E101="Extensieve duur",Lopen!H101,0)</f>
        <v>0</v>
      </c>
      <c r="AY102" s="8">
        <f>IF(Lopen!E101="Tempoloop",Lopen!H101,0)</f>
        <v>0</v>
      </c>
      <c r="AZ102" s="8">
        <f>IF(Lopen!E101="Wisselloop",Lopen!H101,0)</f>
        <v>0</v>
      </c>
      <c r="BA102" s="8">
        <f>IF(Lopen!E101="Blokloop",Lopen!H101,0)</f>
        <v>0</v>
      </c>
      <c r="BB102" s="8">
        <f>IF(Lopen!E101="Versnellingen",Lopen!H101,0)</f>
        <v>0</v>
      </c>
      <c r="BC102" s="8">
        <f>IF(Lopen!E101="Fartlek",Lopen!H101,0)</f>
        <v>0</v>
      </c>
      <c r="BD102" s="8">
        <f>IF(Lopen!E101="Krachttraining",Lopen!H101,0)</f>
        <v>0</v>
      </c>
      <c r="BE102" s="144">
        <f>IF(Lopen!E101="Wedstrijd",Lopen!H101,0)</f>
        <v>0</v>
      </c>
    </row>
    <row r="103" spans="1:57">
      <c r="A103" s="199"/>
      <c r="B103" s="83" t="s">
        <v>16</v>
      </c>
      <c r="C103" s="75">
        <v>40548</v>
      </c>
      <c r="D103" s="153"/>
      <c r="E103" s="85">
        <f>IF(Zwemmen!H102&gt;0,1,0)</f>
        <v>0</v>
      </c>
      <c r="F103" s="85">
        <f>IF(Fietsen!I102&gt;0,1,0)</f>
        <v>0</v>
      </c>
      <c r="G103" s="85">
        <f>IF(Lopen!H102&gt;0,1,0)</f>
        <v>0</v>
      </c>
      <c r="H103" s="107"/>
      <c r="I103" s="95">
        <f>IF(Zwemmen!E102="Zwembad Aalst",1,0)</f>
        <v>0</v>
      </c>
      <c r="J103" s="85">
        <f>IF(Zwemmen!E102="Zwembad Brussel",1,0)</f>
        <v>0</v>
      </c>
      <c r="K103" s="85">
        <f>IF(Zwemmen!E102="Zwembad Wachtebeke",1,0)</f>
        <v>0</v>
      </c>
      <c r="L103" s="85">
        <f>IF(Zwemmen!E102="Zwembad Ander",1,0)</f>
        <v>0</v>
      </c>
      <c r="M103" s="85">
        <f>IF(Zwemmen!E102="Open Water Nieuwdonk",1,0)</f>
        <v>0</v>
      </c>
      <c r="N103" s="85">
        <f>IF(Zwemmen!E102="Open Water Ander",1,0)</f>
        <v>0</v>
      </c>
      <c r="O103" s="104"/>
      <c r="P103" s="85">
        <f t="shared" si="9"/>
        <v>0</v>
      </c>
      <c r="Q103" s="85">
        <f t="shared" si="10"/>
        <v>0</v>
      </c>
      <c r="R103" s="104"/>
      <c r="S103" s="89">
        <f>IF(Zwemmen!F102="Techniek",Zwemmen!I102,0)</f>
        <v>0</v>
      </c>
      <c r="T103" s="89">
        <f>IF(Zwemmen!F102="Extensieve uithouding",Zwemmen!I102,0)</f>
        <v>0</v>
      </c>
      <c r="U103" s="89">
        <f>IF(Zwemmen!F102="Intensieve uithouding",Zwemmen!I102,0)</f>
        <v>0</v>
      </c>
      <c r="V103" s="89">
        <f>IF(Zwemmen!F102="Snelheid",Zwemmen!I102,0)</f>
        <v>0</v>
      </c>
      <c r="W103" s="96">
        <f>IF(Zwemmen!F102="Wedstrijd",Zwemmen!I102,0)</f>
        <v>0</v>
      </c>
      <c r="X103" s="124"/>
      <c r="Y103" s="8">
        <f>IF(Fietsen!H102="Wegfiets",Fietsen!I102,0)</f>
        <v>0</v>
      </c>
      <c r="Z103" s="8">
        <f>IF(Fietsen!H102="Tijdritfiets",Fietsen!I102,0)</f>
        <v>0</v>
      </c>
      <c r="AA103" s="8">
        <f>IF(Fietsen!H102="Mountainbike",Fietsen!I102,0)</f>
        <v>0</v>
      </c>
      <c r="AB103" s="124"/>
      <c r="AC103" s="8">
        <f>IF(Fietsen!G102="Weg",Fietsen!I102,0)</f>
        <v>0</v>
      </c>
      <c r="AD103" s="8">
        <f>IF(Fietsen!G102="Rollen",Fietsen!I102,0)</f>
        <v>0</v>
      </c>
      <c r="AE103" s="8">
        <f>IF(Fietsen!G102="Veld",Fietsen!I102,0)</f>
        <v>0</v>
      </c>
      <c r="AF103" s="125"/>
      <c r="AG103" s="8">
        <f>IF(Fietsen!E102="Herstel",Fietsen!I102,0)</f>
        <v>0</v>
      </c>
      <c r="AH103" s="8">
        <f>IF(Fietsen!E102="LSD",Fietsen!I102,0)</f>
        <v>0</v>
      </c>
      <c r="AI103" s="8">
        <f>IF(Fietsen!E102="Extensieve uithouding",Fietsen!I102,0)</f>
        <v>0</v>
      </c>
      <c r="AJ103" s="8">
        <f>IF(Fietsen!E102="Intensieve uithouding",Fietsen!I102,0)</f>
        <v>0</v>
      </c>
      <c r="AK103" s="8">
        <f>IF(Fietsen!E102="Interval/Blokken",Fietsen!I102,0)</f>
        <v>0</v>
      </c>
      <c r="AL103" s="8">
        <f>IF(Fietsen!E102="VO2max",Fietsen!I102,0)</f>
        <v>0</v>
      </c>
      <c r="AM103" s="8">
        <f>IF(Fietsen!E102="Snelheid",Fietsen!I102,0)</f>
        <v>0</v>
      </c>
      <c r="AN103" s="8">
        <f>IF(Fietsen!E102="Souplesse",Fietsen!I102,0)</f>
        <v>0</v>
      </c>
      <c r="AO103" s="8">
        <f>IF(Fietsen!E102="Krachtuithouding",Fietsen!I102,0)</f>
        <v>0</v>
      </c>
      <c r="AP103" s="8">
        <f>IF(Fietsen!E102="Explosieve kracht",Fietsen!I102,0)</f>
        <v>0</v>
      </c>
      <c r="AQ103" s="8">
        <f>IF(Fietsen!E102="Wedstrijd",Fietsen!I102,0)</f>
        <v>0</v>
      </c>
      <c r="AR103" s="125"/>
      <c r="AS103" s="143">
        <f>IF(Lopen!G102="Weg",Lopen!H102,0)</f>
        <v>0</v>
      </c>
      <c r="AT103" s="8">
        <f>IF(Lopen!G102="Veld",Lopen!H102,0)</f>
        <v>0</v>
      </c>
      <c r="AU103" s="8">
        <f>IF(Lopen!G102="Piste",Lopen!H102,0)</f>
        <v>0</v>
      </c>
      <c r="AV103" s="139"/>
      <c r="AW103" s="8">
        <f>IF(Lopen!E102="Herstel",Lopen!H102,0)</f>
        <v>0</v>
      </c>
      <c r="AX103" s="8">
        <f>IF(Lopen!E102="Extensieve duur",Lopen!H102,0)</f>
        <v>0</v>
      </c>
      <c r="AY103" s="8">
        <f>IF(Lopen!E102="Tempoloop",Lopen!H102,0)</f>
        <v>0</v>
      </c>
      <c r="AZ103" s="8">
        <f>IF(Lopen!E102="Wisselloop",Lopen!H102,0)</f>
        <v>0</v>
      </c>
      <c r="BA103" s="8">
        <f>IF(Lopen!E102="Blokloop",Lopen!H102,0)</f>
        <v>0</v>
      </c>
      <c r="BB103" s="8">
        <f>IF(Lopen!E102="Versnellingen",Lopen!H102,0)</f>
        <v>0</v>
      </c>
      <c r="BC103" s="8">
        <f>IF(Lopen!E102="Fartlek",Lopen!H102,0)</f>
        <v>0</v>
      </c>
      <c r="BD103" s="8">
        <f>IF(Lopen!E102="Krachttraining",Lopen!H102,0)</f>
        <v>0</v>
      </c>
      <c r="BE103" s="144">
        <f>IF(Lopen!E102="Wedstrijd",Lopen!H102,0)</f>
        <v>0</v>
      </c>
    </row>
    <row r="104" spans="1:57">
      <c r="A104" s="199"/>
      <c r="B104" s="83" t="s">
        <v>17</v>
      </c>
      <c r="C104" s="75">
        <v>40549</v>
      </c>
      <c r="D104" s="153"/>
      <c r="E104" s="85">
        <f>IF(Zwemmen!H103&gt;0,1,0)</f>
        <v>0</v>
      </c>
      <c r="F104" s="85">
        <f>IF(Fietsen!I103&gt;0,1,0)</f>
        <v>0</v>
      </c>
      <c r="G104" s="85">
        <f>IF(Lopen!H103&gt;0,1,0)</f>
        <v>0</v>
      </c>
      <c r="H104" s="107"/>
      <c r="I104" s="95">
        <f>IF(Zwemmen!E103="Zwembad Aalst",1,0)</f>
        <v>0</v>
      </c>
      <c r="J104" s="85">
        <f>IF(Zwemmen!E103="Zwembad Brussel",1,0)</f>
        <v>0</v>
      </c>
      <c r="K104" s="85">
        <f>IF(Zwemmen!E103="Zwembad Wachtebeke",1,0)</f>
        <v>0</v>
      </c>
      <c r="L104" s="85">
        <f>IF(Zwemmen!E103="Zwembad Ander",1,0)</f>
        <v>0</v>
      </c>
      <c r="M104" s="85">
        <f>IF(Zwemmen!E103="Open Water Nieuwdonk",1,0)</f>
        <v>0</v>
      </c>
      <c r="N104" s="85">
        <f>IF(Zwemmen!E103="Open Water Ander",1,0)</f>
        <v>0</v>
      </c>
      <c r="O104" s="104"/>
      <c r="P104" s="85">
        <f t="shared" si="9"/>
        <v>0</v>
      </c>
      <c r="Q104" s="85">
        <f t="shared" si="10"/>
        <v>0</v>
      </c>
      <c r="R104" s="104"/>
      <c r="S104" s="89">
        <f>IF(Zwemmen!F103="Techniek",Zwemmen!I103,0)</f>
        <v>0</v>
      </c>
      <c r="T104" s="89">
        <f>IF(Zwemmen!F103="Extensieve uithouding",Zwemmen!I103,0)</f>
        <v>0</v>
      </c>
      <c r="U104" s="89">
        <f>IF(Zwemmen!F103="Intensieve uithouding",Zwemmen!I103,0)</f>
        <v>0</v>
      </c>
      <c r="V104" s="89">
        <f>IF(Zwemmen!F103="Snelheid",Zwemmen!I103,0)</f>
        <v>0</v>
      </c>
      <c r="W104" s="96">
        <f>IF(Zwemmen!F103="Wedstrijd",Zwemmen!I103,0)</f>
        <v>0</v>
      </c>
      <c r="X104" s="124"/>
      <c r="Y104" s="8">
        <f>IF(Fietsen!H103="Wegfiets",Fietsen!I103,0)</f>
        <v>0</v>
      </c>
      <c r="Z104" s="8">
        <f>IF(Fietsen!H103="Tijdritfiets",Fietsen!I103,0)</f>
        <v>0</v>
      </c>
      <c r="AA104" s="8">
        <f>IF(Fietsen!H103="Mountainbike",Fietsen!I103,0)</f>
        <v>0</v>
      </c>
      <c r="AB104" s="124"/>
      <c r="AC104" s="8">
        <f>IF(Fietsen!G103="Weg",Fietsen!I103,0)</f>
        <v>0</v>
      </c>
      <c r="AD104" s="8">
        <f>IF(Fietsen!G103="Rollen",Fietsen!I103,0)</f>
        <v>0</v>
      </c>
      <c r="AE104" s="8">
        <f>IF(Fietsen!G103="Veld",Fietsen!I103,0)</f>
        <v>0</v>
      </c>
      <c r="AF104" s="125"/>
      <c r="AG104" s="8">
        <f>IF(Fietsen!E103="Herstel",Fietsen!I103,0)</f>
        <v>0</v>
      </c>
      <c r="AH104" s="8">
        <f>IF(Fietsen!E103="LSD",Fietsen!I103,0)</f>
        <v>0</v>
      </c>
      <c r="AI104" s="8">
        <f>IF(Fietsen!E103="Extensieve uithouding",Fietsen!I103,0)</f>
        <v>0</v>
      </c>
      <c r="AJ104" s="8">
        <f>IF(Fietsen!E103="Intensieve uithouding",Fietsen!I103,0)</f>
        <v>0</v>
      </c>
      <c r="AK104" s="8">
        <f>IF(Fietsen!E103="Interval/Blokken",Fietsen!I103,0)</f>
        <v>0</v>
      </c>
      <c r="AL104" s="8">
        <f>IF(Fietsen!E103="VO2max",Fietsen!I103,0)</f>
        <v>0</v>
      </c>
      <c r="AM104" s="8">
        <f>IF(Fietsen!E103="Snelheid",Fietsen!I103,0)</f>
        <v>0</v>
      </c>
      <c r="AN104" s="8">
        <f>IF(Fietsen!E103="Souplesse",Fietsen!I103,0)</f>
        <v>0</v>
      </c>
      <c r="AO104" s="8">
        <f>IF(Fietsen!E103="Krachtuithouding",Fietsen!I103,0)</f>
        <v>0</v>
      </c>
      <c r="AP104" s="8">
        <f>IF(Fietsen!E103="Explosieve kracht",Fietsen!I103,0)</f>
        <v>0</v>
      </c>
      <c r="AQ104" s="8">
        <f>IF(Fietsen!E103="Wedstrijd",Fietsen!I103,0)</f>
        <v>0</v>
      </c>
      <c r="AR104" s="125"/>
      <c r="AS104" s="143">
        <f>IF(Lopen!G103="Weg",Lopen!H103,0)</f>
        <v>0</v>
      </c>
      <c r="AT104" s="8">
        <f>IF(Lopen!G103="Veld",Lopen!H103,0)</f>
        <v>0</v>
      </c>
      <c r="AU104" s="8">
        <f>IF(Lopen!G103="Piste",Lopen!H103,0)</f>
        <v>0</v>
      </c>
      <c r="AV104" s="139"/>
      <c r="AW104" s="8">
        <f>IF(Lopen!E103="Herstel",Lopen!H103,0)</f>
        <v>0</v>
      </c>
      <c r="AX104" s="8">
        <f>IF(Lopen!E103="Extensieve duur",Lopen!H103,0)</f>
        <v>0</v>
      </c>
      <c r="AY104" s="8">
        <f>IF(Lopen!E103="Tempoloop",Lopen!H103,0)</f>
        <v>0</v>
      </c>
      <c r="AZ104" s="8">
        <f>IF(Lopen!E103="Wisselloop",Lopen!H103,0)</f>
        <v>0</v>
      </c>
      <c r="BA104" s="8">
        <f>IF(Lopen!E103="Blokloop",Lopen!H103,0)</f>
        <v>0</v>
      </c>
      <c r="BB104" s="8">
        <f>IF(Lopen!E103="Versnellingen",Lopen!H103,0)</f>
        <v>0</v>
      </c>
      <c r="BC104" s="8">
        <f>IF(Lopen!E103="Fartlek",Lopen!H103,0)</f>
        <v>0</v>
      </c>
      <c r="BD104" s="8">
        <f>IF(Lopen!E103="Krachttraining",Lopen!H103,0)</f>
        <v>0</v>
      </c>
      <c r="BE104" s="144">
        <f>IF(Lopen!E103="Wedstrijd",Lopen!H103,0)</f>
        <v>0</v>
      </c>
    </row>
    <row r="105" spans="1:57">
      <c r="A105" s="199"/>
      <c r="B105" s="83" t="s">
        <v>11</v>
      </c>
      <c r="C105" s="75">
        <v>40550</v>
      </c>
      <c r="D105" s="153"/>
      <c r="E105" s="85">
        <f>IF(Zwemmen!H104&gt;0,1,0)</f>
        <v>0</v>
      </c>
      <c r="F105" s="85">
        <f>IF(Fietsen!I104&gt;0,1,0)</f>
        <v>0</v>
      </c>
      <c r="G105" s="85">
        <f>IF(Lopen!H104&gt;0,1,0)</f>
        <v>0</v>
      </c>
      <c r="H105" s="107"/>
      <c r="I105" s="95">
        <f>IF(Zwemmen!E104="Zwembad Aalst",1,0)</f>
        <v>0</v>
      </c>
      <c r="J105" s="85">
        <f>IF(Zwemmen!E104="Zwembad Brussel",1,0)</f>
        <v>0</v>
      </c>
      <c r="K105" s="85">
        <f>IF(Zwemmen!E104="Zwembad Wachtebeke",1,0)</f>
        <v>0</v>
      </c>
      <c r="L105" s="85">
        <f>IF(Zwemmen!E104="Zwembad Ander",1,0)</f>
        <v>0</v>
      </c>
      <c r="M105" s="85">
        <f>IF(Zwemmen!E104="Open Water Nieuwdonk",1,0)</f>
        <v>0</v>
      </c>
      <c r="N105" s="85">
        <f>IF(Zwemmen!E104="Open Water Ander",1,0)</f>
        <v>0</v>
      </c>
      <c r="O105" s="104"/>
      <c r="P105" s="85">
        <f t="shared" si="9"/>
        <v>0</v>
      </c>
      <c r="Q105" s="85">
        <f t="shared" si="10"/>
        <v>0</v>
      </c>
      <c r="R105" s="104"/>
      <c r="S105" s="89">
        <f>IF(Zwemmen!F104="Techniek",Zwemmen!I104,0)</f>
        <v>0</v>
      </c>
      <c r="T105" s="89">
        <f>IF(Zwemmen!F104="Extensieve uithouding",Zwemmen!I104,0)</f>
        <v>0</v>
      </c>
      <c r="U105" s="89">
        <f>IF(Zwemmen!F104="Intensieve uithouding",Zwemmen!I104,0)</f>
        <v>0</v>
      </c>
      <c r="V105" s="89">
        <f>IF(Zwemmen!F104="Snelheid",Zwemmen!I104,0)</f>
        <v>0</v>
      </c>
      <c r="W105" s="96">
        <f>IF(Zwemmen!F104="Wedstrijd",Zwemmen!I104,0)</f>
        <v>0</v>
      </c>
      <c r="X105" s="124"/>
      <c r="Y105" s="8">
        <f>IF(Fietsen!H104="Wegfiets",Fietsen!I104,0)</f>
        <v>0</v>
      </c>
      <c r="Z105" s="8">
        <f>IF(Fietsen!H104="Tijdritfiets",Fietsen!I104,0)</f>
        <v>0</v>
      </c>
      <c r="AA105" s="8">
        <f>IF(Fietsen!H104="Mountainbike",Fietsen!I104,0)</f>
        <v>0</v>
      </c>
      <c r="AB105" s="124"/>
      <c r="AC105" s="8">
        <f>IF(Fietsen!G104="Weg",Fietsen!I104,0)</f>
        <v>0</v>
      </c>
      <c r="AD105" s="8">
        <f>IF(Fietsen!G104="Rollen",Fietsen!I104,0)</f>
        <v>0</v>
      </c>
      <c r="AE105" s="8">
        <f>IF(Fietsen!G104="Veld",Fietsen!I104,0)</f>
        <v>0</v>
      </c>
      <c r="AF105" s="125"/>
      <c r="AG105" s="8">
        <f>IF(Fietsen!E104="Herstel",Fietsen!I104,0)</f>
        <v>0</v>
      </c>
      <c r="AH105" s="8">
        <f>IF(Fietsen!E104="LSD",Fietsen!I104,0)</f>
        <v>0</v>
      </c>
      <c r="AI105" s="8">
        <f>IF(Fietsen!E104="Extensieve uithouding",Fietsen!I104,0)</f>
        <v>0</v>
      </c>
      <c r="AJ105" s="8">
        <f>IF(Fietsen!E104="Intensieve uithouding",Fietsen!I104,0)</f>
        <v>0</v>
      </c>
      <c r="AK105" s="8">
        <f>IF(Fietsen!E104="Interval/Blokken",Fietsen!I104,0)</f>
        <v>0</v>
      </c>
      <c r="AL105" s="8">
        <f>IF(Fietsen!E104="VO2max",Fietsen!I104,0)</f>
        <v>0</v>
      </c>
      <c r="AM105" s="8">
        <f>IF(Fietsen!E104="Snelheid",Fietsen!I104,0)</f>
        <v>0</v>
      </c>
      <c r="AN105" s="8">
        <f>IF(Fietsen!E104="Souplesse",Fietsen!I104,0)</f>
        <v>0</v>
      </c>
      <c r="AO105" s="8">
        <f>IF(Fietsen!E104="Krachtuithouding",Fietsen!I104,0)</f>
        <v>0</v>
      </c>
      <c r="AP105" s="8">
        <f>IF(Fietsen!E104="Explosieve kracht",Fietsen!I104,0)</f>
        <v>0</v>
      </c>
      <c r="AQ105" s="8">
        <f>IF(Fietsen!E104="Wedstrijd",Fietsen!I104,0)</f>
        <v>0</v>
      </c>
      <c r="AR105" s="125"/>
      <c r="AS105" s="143">
        <f>IF(Lopen!G104="Weg",Lopen!H104,0)</f>
        <v>0</v>
      </c>
      <c r="AT105" s="8">
        <f>IF(Lopen!G104="Veld",Lopen!H104,0)</f>
        <v>0</v>
      </c>
      <c r="AU105" s="8">
        <f>IF(Lopen!G104="Piste",Lopen!H104,0)</f>
        <v>0</v>
      </c>
      <c r="AV105" s="139"/>
      <c r="AW105" s="8">
        <f>IF(Lopen!E104="Herstel",Lopen!H104,0)</f>
        <v>0</v>
      </c>
      <c r="AX105" s="8">
        <f>IF(Lopen!E104="Extensieve duur",Lopen!H104,0)</f>
        <v>0</v>
      </c>
      <c r="AY105" s="8">
        <f>IF(Lopen!E104="Tempoloop",Lopen!H104,0)</f>
        <v>0</v>
      </c>
      <c r="AZ105" s="8">
        <f>IF(Lopen!E104="Wisselloop",Lopen!H104,0)</f>
        <v>0</v>
      </c>
      <c r="BA105" s="8">
        <f>IF(Lopen!E104="Blokloop",Lopen!H104,0)</f>
        <v>0</v>
      </c>
      <c r="BB105" s="8">
        <f>IF(Lopen!E104="Versnellingen",Lopen!H104,0)</f>
        <v>0</v>
      </c>
      <c r="BC105" s="8">
        <f>IF(Lopen!E104="Fartlek",Lopen!H104,0)</f>
        <v>0</v>
      </c>
      <c r="BD105" s="8">
        <f>IF(Lopen!E104="Krachttraining",Lopen!H104,0)</f>
        <v>0</v>
      </c>
      <c r="BE105" s="144">
        <f>IF(Lopen!E104="Wedstrijd",Lopen!H104,0)</f>
        <v>0</v>
      </c>
    </row>
    <row r="106" spans="1:57">
      <c r="A106" s="199"/>
      <c r="B106" s="19" t="s">
        <v>12</v>
      </c>
      <c r="C106" s="77">
        <v>40551</v>
      </c>
      <c r="D106" s="153"/>
      <c r="E106" s="86">
        <f>IF(Zwemmen!H105&gt;0,1,0)</f>
        <v>0</v>
      </c>
      <c r="F106" s="86">
        <f>IF(Fietsen!I105&gt;0,1,0)</f>
        <v>0</v>
      </c>
      <c r="G106" s="86">
        <f>IF(Lopen!H105&gt;0,1,0)</f>
        <v>0</v>
      </c>
      <c r="H106" s="107"/>
      <c r="I106" s="97">
        <f>IF(Zwemmen!E105="Zwembad Aalst",1,0)</f>
        <v>0</v>
      </c>
      <c r="J106" s="86">
        <f>IF(Zwemmen!E105="Zwembad Brussel",1,0)</f>
        <v>0</v>
      </c>
      <c r="K106" s="86">
        <f>IF(Zwemmen!E105="Zwembad Wachtebeke",1,0)</f>
        <v>0</v>
      </c>
      <c r="L106" s="86">
        <f>IF(Zwemmen!E105="Zwembad Ander",1,0)</f>
        <v>0</v>
      </c>
      <c r="M106" s="86">
        <f>IF(Zwemmen!E105="Open Water Nieuwdonk",1,0)</f>
        <v>0</v>
      </c>
      <c r="N106" s="86">
        <f>IF(Zwemmen!E105="Open Water Ander",1,0)</f>
        <v>0</v>
      </c>
      <c r="O106" s="104"/>
      <c r="P106" s="86">
        <f t="shared" si="9"/>
        <v>0</v>
      </c>
      <c r="Q106" s="86">
        <f t="shared" si="10"/>
        <v>0</v>
      </c>
      <c r="R106" s="104"/>
      <c r="S106" s="90">
        <f>IF(Zwemmen!F105="Techniek",Zwemmen!I105,0)</f>
        <v>0</v>
      </c>
      <c r="T106" s="90">
        <f>IF(Zwemmen!F105="Extensieve uithouding",Zwemmen!I105,0)</f>
        <v>0</v>
      </c>
      <c r="U106" s="90">
        <f>IF(Zwemmen!F105="Intensieve uithouding",Zwemmen!I105,0)</f>
        <v>0</v>
      </c>
      <c r="V106" s="90">
        <f>IF(Zwemmen!F105="Snelheid",Zwemmen!I105,0)</f>
        <v>0</v>
      </c>
      <c r="W106" s="98">
        <f>IF(Zwemmen!F105="Wedstrijd",Zwemmen!I105,0)</f>
        <v>0</v>
      </c>
      <c r="X106" s="124"/>
      <c r="Y106" s="122">
        <f>IF(Fietsen!H105="Wegfiets",Fietsen!I105,0)</f>
        <v>0</v>
      </c>
      <c r="Z106" s="122">
        <f>IF(Fietsen!H105="Tijdritfiets",Fietsen!I105,0)</f>
        <v>0</v>
      </c>
      <c r="AA106" s="122">
        <f>IF(Fietsen!H105="Mountainbike",Fietsen!I105,0)</f>
        <v>0</v>
      </c>
      <c r="AB106" s="124"/>
      <c r="AC106" s="122">
        <f>IF(Fietsen!G105="Weg",Fietsen!I105,0)</f>
        <v>0</v>
      </c>
      <c r="AD106" s="122">
        <f>IF(Fietsen!G105="Rollen",Fietsen!I105,0)</f>
        <v>0</v>
      </c>
      <c r="AE106" s="122">
        <f>IF(Fietsen!G105="Veld",Fietsen!I105,0)</f>
        <v>0</v>
      </c>
      <c r="AF106" s="125"/>
      <c r="AG106" s="122">
        <f>IF(Fietsen!E105="Herstel",Fietsen!I105,0)</f>
        <v>0</v>
      </c>
      <c r="AH106" s="122">
        <f>IF(Fietsen!E105="LSD",Fietsen!I105,0)</f>
        <v>0</v>
      </c>
      <c r="AI106" s="122">
        <f>IF(Fietsen!E105="Extensieve uithouding",Fietsen!I105,0)</f>
        <v>0</v>
      </c>
      <c r="AJ106" s="122">
        <f>IF(Fietsen!E105="Intensieve uithouding",Fietsen!I105,0)</f>
        <v>0</v>
      </c>
      <c r="AK106" s="122">
        <f>IF(Fietsen!E105="Interval/Blokken",Fietsen!I105,0)</f>
        <v>0</v>
      </c>
      <c r="AL106" s="122">
        <f>IF(Fietsen!E105="VO2max",Fietsen!I105,0)</f>
        <v>0</v>
      </c>
      <c r="AM106" s="122">
        <f>IF(Fietsen!E105="Snelheid",Fietsen!I105,0)</f>
        <v>0</v>
      </c>
      <c r="AN106" s="122">
        <f>IF(Fietsen!E105="Souplesse",Fietsen!I105,0)</f>
        <v>0</v>
      </c>
      <c r="AO106" s="122">
        <f>IF(Fietsen!E105="Krachtuithouding",Fietsen!I105,0)</f>
        <v>0</v>
      </c>
      <c r="AP106" s="122">
        <f>IF(Fietsen!E105="Explosieve kracht",Fietsen!I105,0)</f>
        <v>0</v>
      </c>
      <c r="AQ106" s="122">
        <f>IF(Fietsen!E105="Wedstrijd",Fietsen!I105,0)</f>
        <v>0</v>
      </c>
      <c r="AR106" s="125"/>
      <c r="AS106" s="141">
        <f>IF(Lopen!G105="Weg",Lopen!H105,0)</f>
        <v>0</v>
      </c>
      <c r="AT106" s="122">
        <f>IF(Lopen!G105="Veld",Lopen!H105,0)</f>
        <v>0</v>
      </c>
      <c r="AU106" s="122">
        <f>IF(Lopen!G105="Piste",Lopen!H105,0)</f>
        <v>0</v>
      </c>
      <c r="AV106" s="139"/>
      <c r="AW106" s="122">
        <f>IF(Lopen!E105="Herstel",Lopen!H105,0)</f>
        <v>0</v>
      </c>
      <c r="AX106" s="122">
        <f>IF(Lopen!E105="Extensieve duur",Lopen!H105,0)</f>
        <v>0</v>
      </c>
      <c r="AY106" s="122">
        <f>IF(Lopen!E105="Tempoloop",Lopen!H105,0)</f>
        <v>0</v>
      </c>
      <c r="AZ106" s="122">
        <f>IF(Lopen!E105="Wisselloop",Lopen!H105,0)</f>
        <v>0</v>
      </c>
      <c r="BA106" s="122">
        <f>IF(Lopen!E105="Blokloop",Lopen!H105,0)</f>
        <v>0</v>
      </c>
      <c r="BB106" s="122">
        <f>IF(Lopen!E105="Versnellingen",Lopen!H105,0)</f>
        <v>0</v>
      </c>
      <c r="BC106" s="122">
        <f>IF(Lopen!E105="Fartlek",Lopen!H105,0)</f>
        <v>0</v>
      </c>
      <c r="BD106" s="122">
        <f>IF(Lopen!E105="Krachttraining",Lopen!H105,0)</f>
        <v>0</v>
      </c>
      <c r="BE106" s="142">
        <f>IF(Lopen!E105="Wedstrijd",Lopen!H105,0)</f>
        <v>0</v>
      </c>
    </row>
    <row r="107" spans="1:57">
      <c r="A107" s="199"/>
      <c r="B107" s="19" t="s">
        <v>13</v>
      </c>
      <c r="C107" s="77">
        <v>40552</v>
      </c>
      <c r="D107" s="153"/>
      <c r="E107" s="86">
        <f>IF(Zwemmen!H106&gt;0,1,0)</f>
        <v>0</v>
      </c>
      <c r="F107" s="86">
        <f>IF(Fietsen!I106&gt;0,1,0)</f>
        <v>0</v>
      </c>
      <c r="G107" s="86">
        <f>IF(Lopen!H106&gt;0,1,0)</f>
        <v>0</v>
      </c>
      <c r="H107" s="107"/>
      <c r="I107" s="97">
        <f>IF(Zwemmen!E106="Zwembad Aalst",1,0)</f>
        <v>0</v>
      </c>
      <c r="J107" s="86">
        <f>IF(Zwemmen!E106="Zwembad Brussel",1,0)</f>
        <v>0</v>
      </c>
      <c r="K107" s="86">
        <f>IF(Zwemmen!E106="Zwembad Wachtebeke",1,0)</f>
        <v>0</v>
      </c>
      <c r="L107" s="86">
        <f>IF(Zwemmen!E106="Zwembad Ander",1,0)</f>
        <v>0</v>
      </c>
      <c r="M107" s="86">
        <f>IF(Zwemmen!E106="Open Water Nieuwdonk",1,0)</f>
        <v>0</v>
      </c>
      <c r="N107" s="86">
        <f>IF(Zwemmen!E106="Open Water Ander",1,0)</f>
        <v>0</v>
      </c>
      <c r="O107" s="104"/>
      <c r="P107" s="86">
        <f t="shared" si="9"/>
        <v>0</v>
      </c>
      <c r="Q107" s="86">
        <f t="shared" si="10"/>
        <v>0</v>
      </c>
      <c r="R107" s="104"/>
      <c r="S107" s="90">
        <f>IF(Zwemmen!F106="Techniek",Zwemmen!I106,0)</f>
        <v>0</v>
      </c>
      <c r="T107" s="90">
        <f>IF(Zwemmen!F106="Extensieve uithouding",Zwemmen!I106,0)</f>
        <v>0</v>
      </c>
      <c r="U107" s="90">
        <f>IF(Zwemmen!F106="Intensieve uithouding",Zwemmen!I106,0)</f>
        <v>0</v>
      </c>
      <c r="V107" s="90">
        <f>IF(Zwemmen!F106="Snelheid",Zwemmen!I106,0)</f>
        <v>0</v>
      </c>
      <c r="W107" s="98">
        <f>IF(Zwemmen!F106="Wedstrijd",Zwemmen!I106,0)</f>
        <v>0</v>
      </c>
      <c r="X107" s="124"/>
      <c r="Y107" s="122">
        <f>IF(Fietsen!H106="Wegfiets",Fietsen!I106,0)</f>
        <v>0</v>
      </c>
      <c r="Z107" s="122">
        <f>IF(Fietsen!H106="Tijdritfiets",Fietsen!I106,0)</f>
        <v>0</v>
      </c>
      <c r="AA107" s="122">
        <f>IF(Fietsen!H106="Mountainbike",Fietsen!I106,0)</f>
        <v>0</v>
      </c>
      <c r="AB107" s="124"/>
      <c r="AC107" s="122">
        <f>IF(Fietsen!G106="Weg",Fietsen!I106,0)</f>
        <v>0</v>
      </c>
      <c r="AD107" s="122">
        <f>IF(Fietsen!G106="Rollen",Fietsen!I106,0)</f>
        <v>0</v>
      </c>
      <c r="AE107" s="122">
        <f>IF(Fietsen!G106="Veld",Fietsen!I106,0)</f>
        <v>0</v>
      </c>
      <c r="AF107" s="125"/>
      <c r="AG107" s="122">
        <f>IF(Fietsen!E106="Herstel",Fietsen!I106,0)</f>
        <v>0</v>
      </c>
      <c r="AH107" s="122">
        <f>IF(Fietsen!E106="LSD",Fietsen!I106,0)</f>
        <v>0</v>
      </c>
      <c r="AI107" s="122">
        <f>IF(Fietsen!E106="Extensieve uithouding",Fietsen!I106,0)</f>
        <v>0</v>
      </c>
      <c r="AJ107" s="122">
        <f>IF(Fietsen!E106="Intensieve uithouding",Fietsen!I106,0)</f>
        <v>0</v>
      </c>
      <c r="AK107" s="122">
        <f>IF(Fietsen!E106="Interval/Blokken",Fietsen!I106,0)</f>
        <v>0</v>
      </c>
      <c r="AL107" s="122">
        <f>IF(Fietsen!E106="VO2max",Fietsen!I106,0)</f>
        <v>0</v>
      </c>
      <c r="AM107" s="122">
        <f>IF(Fietsen!E106="Snelheid",Fietsen!I106,0)</f>
        <v>0</v>
      </c>
      <c r="AN107" s="122">
        <f>IF(Fietsen!E106="Souplesse",Fietsen!I106,0)</f>
        <v>0</v>
      </c>
      <c r="AO107" s="122">
        <f>IF(Fietsen!E106="Krachtuithouding",Fietsen!I106,0)</f>
        <v>0</v>
      </c>
      <c r="AP107" s="122">
        <f>IF(Fietsen!E106="Explosieve kracht",Fietsen!I106,0)</f>
        <v>0</v>
      </c>
      <c r="AQ107" s="122">
        <f>IF(Fietsen!E106="Wedstrijd",Fietsen!I106,0)</f>
        <v>0</v>
      </c>
      <c r="AR107" s="125"/>
      <c r="AS107" s="141">
        <f>IF(Lopen!G106="Weg",Lopen!H106,0)</f>
        <v>0</v>
      </c>
      <c r="AT107" s="122">
        <f>IF(Lopen!G106="Veld",Lopen!H106,0)</f>
        <v>0</v>
      </c>
      <c r="AU107" s="122">
        <f>IF(Lopen!G106="Piste",Lopen!H106,0)</f>
        <v>0</v>
      </c>
      <c r="AV107" s="139"/>
      <c r="AW107" s="122">
        <f>IF(Lopen!E106="Herstel",Lopen!H106,0)</f>
        <v>0</v>
      </c>
      <c r="AX107" s="122">
        <f>IF(Lopen!E106="Extensieve duur",Lopen!H106,0)</f>
        <v>0</v>
      </c>
      <c r="AY107" s="122">
        <f>IF(Lopen!E106="Tempoloop",Lopen!H106,0)</f>
        <v>0</v>
      </c>
      <c r="AZ107" s="122">
        <f>IF(Lopen!E106="Wisselloop",Lopen!H106,0)</f>
        <v>0</v>
      </c>
      <c r="BA107" s="122">
        <f>IF(Lopen!E106="Blokloop",Lopen!H106,0)</f>
        <v>0</v>
      </c>
      <c r="BB107" s="122">
        <f>IF(Lopen!E106="Versnellingen",Lopen!H106,0)</f>
        <v>0</v>
      </c>
      <c r="BC107" s="122">
        <f>IF(Lopen!E106="Fartlek",Lopen!H106,0)</f>
        <v>0</v>
      </c>
      <c r="BD107" s="122">
        <f>IF(Lopen!E106="Krachttraining",Lopen!H106,0)</f>
        <v>0</v>
      </c>
      <c r="BE107" s="142">
        <f>IF(Lopen!E106="Wedstrijd",Lopen!H106,0)</f>
        <v>0</v>
      </c>
    </row>
    <row r="108" spans="1:57">
      <c r="A108" s="199" t="s">
        <v>35</v>
      </c>
      <c r="B108" s="83" t="s">
        <v>14</v>
      </c>
      <c r="C108" s="75">
        <v>40553</v>
      </c>
      <c r="D108" s="153"/>
      <c r="E108" s="85">
        <f>IF(Zwemmen!H107&gt;0,1,0)</f>
        <v>0</v>
      </c>
      <c r="F108" s="85">
        <f>IF(Fietsen!I107&gt;0,1,0)</f>
        <v>0</v>
      </c>
      <c r="G108" s="85">
        <f>IF(Lopen!H107&gt;0,1,0)</f>
        <v>0</v>
      </c>
      <c r="H108" s="107"/>
      <c r="I108" s="95">
        <f>IF(Zwemmen!E107="Zwembad Aalst",1,0)</f>
        <v>0</v>
      </c>
      <c r="J108" s="85">
        <f>IF(Zwemmen!E107="Zwembad Brussel",1,0)</f>
        <v>0</v>
      </c>
      <c r="K108" s="85">
        <f>IF(Zwemmen!E107="Zwembad Wachtebeke",1,0)</f>
        <v>0</v>
      </c>
      <c r="L108" s="85">
        <f>IF(Zwemmen!E107="Zwembad Ander",1,0)</f>
        <v>0</v>
      </c>
      <c r="M108" s="85">
        <f>IF(Zwemmen!E107="Open Water Nieuwdonk",1,0)</f>
        <v>0</v>
      </c>
      <c r="N108" s="85">
        <f>IF(Zwemmen!E107="Open Water Ander",1,0)</f>
        <v>0</v>
      </c>
      <c r="O108" s="104"/>
      <c r="P108" s="85">
        <f t="shared" si="9"/>
        <v>0</v>
      </c>
      <c r="Q108" s="85">
        <f t="shared" si="10"/>
        <v>0</v>
      </c>
      <c r="R108" s="104"/>
      <c r="S108" s="89">
        <f>IF(Zwemmen!F107="Techniek",Zwemmen!I107,0)</f>
        <v>0</v>
      </c>
      <c r="T108" s="89">
        <f>IF(Zwemmen!F107="Extensieve uithouding",Zwemmen!I107,0)</f>
        <v>0</v>
      </c>
      <c r="U108" s="89">
        <f>IF(Zwemmen!F107="Intensieve uithouding",Zwemmen!I107,0)</f>
        <v>0</v>
      </c>
      <c r="V108" s="89">
        <f>IF(Zwemmen!F107="Snelheid",Zwemmen!I107,0)</f>
        <v>0</v>
      </c>
      <c r="W108" s="96">
        <f>IF(Zwemmen!F107="Wedstrijd",Zwemmen!I107,0)</f>
        <v>0</v>
      </c>
      <c r="X108" s="124"/>
      <c r="Y108" s="8">
        <f>IF(Fietsen!H107="Wegfiets",Fietsen!I107,0)</f>
        <v>0</v>
      </c>
      <c r="Z108" s="8">
        <f>IF(Fietsen!H107="Tijdritfiets",Fietsen!I107,0)</f>
        <v>0</v>
      </c>
      <c r="AA108" s="8">
        <f>IF(Fietsen!H107="Mountainbike",Fietsen!I107,0)</f>
        <v>0</v>
      </c>
      <c r="AB108" s="124"/>
      <c r="AC108" s="8">
        <f>IF(Fietsen!G107="Weg",Fietsen!I107,0)</f>
        <v>0</v>
      </c>
      <c r="AD108" s="8">
        <f>IF(Fietsen!G107="Rollen",Fietsen!I107,0)</f>
        <v>0</v>
      </c>
      <c r="AE108" s="8">
        <f>IF(Fietsen!G107="Veld",Fietsen!I107,0)</f>
        <v>0</v>
      </c>
      <c r="AF108" s="125"/>
      <c r="AG108" s="8">
        <f>IF(Fietsen!E107="Herstel",Fietsen!I107,0)</f>
        <v>0</v>
      </c>
      <c r="AH108" s="8">
        <f>IF(Fietsen!E107="LSD",Fietsen!I107,0)</f>
        <v>0</v>
      </c>
      <c r="AI108" s="8">
        <f>IF(Fietsen!E107="Extensieve uithouding",Fietsen!I107,0)</f>
        <v>0</v>
      </c>
      <c r="AJ108" s="8">
        <f>IF(Fietsen!E107="Intensieve uithouding",Fietsen!I107,0)</f>
        <v>0</v>
      </c>
      <c r="AK108" s="8">
        <f>IF(Fietsen!E107="Interval/Blokken",Fietsen!I107,0)</f>
        <v>0</v>
      </c>
      <c r="AL108" s="8">
        <f>IF(Fietsen!E107="VO2max",Fietsen!I107,0)</f>
        <v>0</v>
      </c>
      <c r="AM108" s="8">
        <f>IF(Fietsen!E107="Snelheid",Fietsen!I107,0)</f>
        <v>0</v>
      </c>
      <c r="AN108" s="8">
        <f>IF(Fietsen!E107="Souplesse",Fietsen!I107,0)</f>
        <v>0</v>
      </c>
      <c r="AO108" s="8">
        <f>IF(Fietsen!E107="Krachtuithouding",Fietsen!I107,0)</f>
        <v>0</v>
      </c>
      <c r="AP108" s="8">
        <f>IF(Fietsen!E107="Explosieve kracht",Fietsen!I107,0)</f>
        <v>0</v>
      </c>
      <c r="AQ108" s="8">
        <f>IF(Fietsen!E107="Wedstrijd",Fietsen!I107,0)</f>
        <v>0</v>
      </c>
      <c r="AR108" s="125"/>
      <c r="AS108" s="143">
        <f>IF(Lopen!G107="Weg",Lopen!H107,0)</f>
        <v>0</v>
      </c>
      <c r="AT108" s="8">
        <f>IF(Lopen!G107="Veld",Lopen!H107,0)</f>
        <v>0</v>
      </c>
      <c r="AU108" s="8">
        <f>IF(Lopen!G107="Piste",Lopen!H107,0)</f>
        <v>0</v>
      </c>
      <c r="AV108" s="139"/>
      <c r="AW108" s="8">
        <f>IF(Lopen!E107="Herstel",Lopen!H107,0)</f>
        <v>0</v>
      </c>
      <c r="AX108" s="8">
        <f>IF(Lopen!E107="Extensieve duur",Lopen!H107,0)</f>
        <v>0</v>
      </c>
      <c r="AY108" s="8">
        <f>IF(Lopen!E107="Tempoloop",Lopen!H107,0)</f>
        <v>0</v>
      </c>
      <c r="AZ108" s="8">
        <f>IF(Lopen!E107="Wisselloop",Lopen!H107,0)</f>
        <v>0</v>
      </c>
      <c r="BA108" s="8">
        <f>IF(Lopen!E107="Blokloop",Lopen!H107,0)</f>
        <v>0</v>
      </c>
      <c r="BB108" s="8">
        <f>IF(Lopen!E107="Versnellingen",Lopen!H107,0)</f>
        <v>0</v>
      </c>
      <c r="BC108" s="8">
        <f>IF(Lopen!E107="Fartlek",Lopen!H107,0)</f>
        <v>0</v>
      </c>
      <c r="BD108" s="8">
        <f>IF(Lopen!E107="Krachttraining",Lopen!H107,0)</f>
        <v>0</v>
      </c>
      <c r="BE108" s="144">
        <f>IF(Lopen!E107="Wedstrijd",Lopen!H107,0)</f>
        <v>0</v>
      </c>
    </row>
    <row r="109" spans="1:57">
      <c r="A109" s="199"/>
      <c r="B109" s="83" t="s">
        <v>15</v>
      </c>
      <c r="C109" s="75">
        <v>40554</v>
      </c>
      <c r="D109" s="153"/>
      <c r="E109" s="85">
        <f>IF(Zwemmen!H108&gt;0,1,0)</f>
        <v>0</v>
      </c>
      <c r="F109" s="85">
        <f>IF(Fietsen!I108&gt;0,1,0)</f>
        <v>0</v>
      </c>
      <c r="G109" s="85">
        <f>IF(Lopen!H108&gt;0,1,0)</f>
        <v>0</v>
      </c>
      <c r="H109" s="107"/>
      <c r="I109" s="95">
        <f>IF(Zwemmen!E108="Zwembad Aalst",1,0)</f>
        <v>0</v>
      </c>
      <c r="J109" s="85">
        <f>IF(Zwemmen!E108="Zwembad Brussel",1,0)</f>
        <v>0</v>
      </c>
      <c r="K109" s="85">
        <f>IF(Zwemmen!E108="Zwembad Wachtebeke",1,0)</f>
        <v>0</v>
      </c>
      <c r="L109" s="85">
        <f>IF(Zwemmen!E108="Zwembad Ander",1,0)</f>
        <v>0</v>
      </c>
      <c r="M109" s="85">
        <f>IF(Zwemmen!E108="Open Water Nieuwdonk",1,0)</f>
        <v>0</v>
      </c>
      <c r="N109" s="85">
        <f>IF(Zwemmen!E108="Open Water Ander",1,0)</f>
        <v>0</v>
      </c>
      <c r="O109" s="104"/>
      <c r="P109" s="85">
        <f t="shared" si="9"/>
        <v>0</v>
      </c>
      <c r="Q109" s="85">
        <f t="shared" si="10"/>
        <v>0</v>
      </c>
      <c r="R109" s="104"/>
      <c r="S109" s="89">
        <f>IF(Zwemmen!F108="Techniek",Zwemmen!I108,0)</f>
        <v>0</v>
      </c>
      <c r="T109" s="89">
        <f>IF(Zwemmen!F108="Extensieve uithouding",Zwemmen!I108,0)</f>
        <v>0</v>
      </c>
      <c r="U109" s="89">
        <f>IF(Zwemmen!F108="Intensieve uithouding",Zwemmen!I108,0)</f>
        <v>0</v>
      </c>
      <c r="V109" s="89">
        <f>IF(Zwemmen!F108="Snelheid",Zwemmen!I108,0)</f>
        <v>0</v>
      </c>
      <c r="W109" s="96">
        <f>IF(Zwemmen!F108="Wedstrijd",Zwemmen!I108,0)</f>
        <v>0</v>
      </c>
      <c r="X109" s="124"/>
      <c r="Y109" s="8">
        <f>IF(Fietsen!H108="Wegfiets",Fietsen!I108,0)</f>
        <v>0</v>
      </c>
      <c r="Z109" s="8">
        <f>IF(Fietsen!H108="Tijdritfiets",Fietsen!I108,0)</f>
        <v>0</v>
      </c>
      <c r="AA109" s="8">
        <f>IF(Fietsen!H108="Mountainbike",Fietsen!I108,0)</f>
        <v>0</v>
      </c>
      <c r="AB109" s="124"/>
      <c r="AC109" s="8">
        <f>IF(Fietsen!G108="Weg",Fietsen!I108,0)</f>
        <v>0</v>
      </c>
      <c r="AD109" s="8">
        <f>IF(Fietsen!G108="Rollen",Fietsen!I108,0)</f>
        <v>0</v>
      </c>
      <c r="AE109" s="8">
        <f>IF(Fietsen!G108="Veld",Fietsen!I108,0)</f>
        <v>0</v>
      </c>
      <c r="AF109" s="125"/>
      <c r="AG109" s="8">
        <f>IF(Fietsen!E108="Herstel",Fietsen!I108,0)</f>
        <v>0</v>
      </c>
      <c r="AH109" s="8">
        <f>IF(Fietsen!E108="LSD",Fietsen!I108,0)</f>
        <v>0</v>
      </c>
      <c r="AI109" s="8">
        <f>IF(Fietsen!E108="Extensieve uithouding",Fietsen!I108,0)</f>
        <v>0</v>
      </c>
      <c r="AJ109" s="8">
        <f>IF(Fietsen!E108="Intensieve uithouding",Fietsen!I108,0)</f>
        <v>0</v>
      </c>
      <c r="AK109" s="8">
        <f>IF(Fietsen!E108="Interval/Blokken",Fietsen!I108,0)</f>
        <v>0</v>
      </c>
      <c r="AL109" s="8">
        <f>IF(Fietsen!E108="VO2max",Fietsen!I108,0)</f>
        <v>0</v>
      </c>
      <c r="AM109" s="8">
        <f>IF(Fietsen!E108="Snelheid",Fietsen!I108,0)</f>
        <v>0</v>
      </c>
      <c r="AN109" s="8">
        <f>IF(Fietsen!E108="Souplesse",Fietsen!I108,0)</f>
        <v>0</v>
      </c>
      <c r="AO109" s="8">
        <f>IF(Fietsen!E108="Krachtuithouding",Fietsen!I108,0)</f>
        <v>0</v>
      </c>
      <c r="AP109" s="8">
        <f>IF(Fietsen!E108="Explosieve kracht",Fietsen!I108,0)</f>
        <v>0</v>
      </c>
      <c r="AQ109" s="8">
        <f>IF(Fietsen!E108="Wedstrijd",Fietsen!I108,0)</f>
        <v>0</v>
      </c>
      <c r="AR109" s="125"/>
      <c r="AS109" s="143">
        <f>IF(Lopen!G108="Weg",Lopen!H108,0)</f>
        <v>0</v>
      </c>
      <c r="AT109" s="8">
        <f>IF(Lopen!G108="Veld",Lopen!H108,0)</f>
        <v>0</v>
      </c>
      <c r="AU109" s="8">
        <f>IF(Lopen!G108="Piste",Lopen!H108,0)</f>
        <v>0</v>
      </c>
      <c r="AV109" s="139"/>
      <c r="AW109" s="8">
        <f>IF(Lopen!E108="Herstel",Lopen!H108,0)</f>
        <v>0</v>
      </c>
      <c r="AX109" s="8">
        <f>IF(Lopen!E108="Extensieve duur",Lopen!H108,0)</f>
        <v>0</v>
      </c>
      <c r="AY109" s="8">
        <f>IF(Lopen!E108="Tempoloop",Lopen!H108,0)</f>
        <v>0</v>
      </c>
      <c r="AZ109" s="8">
        <f>IF(Lopen!E108="Wisselloop",Lopen!H108,0)</f>
        <v>0</v>
      </c>
      <c r="BA109" s="8">
        <f>IF(Lopen!E108="Blokloop",Lopen!H108,0)</f>
        <v>0</v>
      </c>
      <c r="BB109" s="8">
        <f>IF(Lopen!E108="Versnellingen",Lopen!H108,0)</f>
        <v>0</v>
      </c>
      <c r="BC109" s="8">
        <f>IF(Lopen!E108="Fartlek",Lopen!H108,0)</f>
        <v>0</v>
      </c>
      <c r="BD109" s="8">
        <f>IF(Lopen!E108="Krachttraining",Lopen!H108,0)</f>
        <v>0</v>
      </c>
      <c r="BE109" s="144">
        <f>IF(Lopen!E108="Wedstrijd",Lopen!H108,0)</f>
        <v>0</v>
      </c>
    </row>
    <row r="110" spans="1:57">
      <c r="A110" s="199"/>
      <c r="B110" s="83" t="s">
        <v>16</v>
      </c>
      <c r="C110" s="75">
        <v>40555</v>
      </c>
      <c r="D110" s="153"/>
      <c r="E110" s="85">
        <f>IF(Zwemmen!H109&gt;0,1,0)</f>
        <v>0</v>
      </c>
      <c r="F110" s="85">
        <f>IF(Fietsen!I109&gt;0,1,0)</f>
        <v>0</v>
      </c>
      <c r="G110" s="85">
        <f>IF(Lopen!H109&gt;0,1,0)</f>
        <v>0</v>
      </c>
      <c r="H110" s="107"/>
      <c r="I110" s="95">
        <f>IF(Zwemmen!E109="Zwembad Aalst",1,0)</f>
        <v>0</v>
      </c>
      <c r="J110" s="85">
        <f>IF(Zwemmen!E109="Zwembad Brussel",1,0)</f>
        <v>0</v>
      </c>
      <c r="K110" s="85">
        <f>IF(Zwemmen!E109="Zwembad Wachtebeke",1,0)</f>
        <v>0</v>
      </c>
      <c r="L110" s="85">
        <f>IF(Zwemmen!E109="Zwembad Ander",1,0)</f>
        <v>0</v>
      </c>
      <c r="M110" s="85">
        <f>IF(Zwemmen!E109="Open Water Nieuwdonk",1,0)</f>
        <v>0</v>
      </c>
      <c r="N110" s="85">
        <f>IF(Zwemmen!E109="Open Water Ander",1,0)</f>
        <v>0</v>
      </c>
      <c r="O110" s="104"/>
      <c r="P110" s="85">
        <f t="shared" si="9"/>
        <v>0</v>
      </c>
      <c r="Q110" s="85">
        <f t="shared" si="10"/>
        <v>0</v>
      </c>
      <c r="R110" s="104"/>
      <c r="S110" s="89">
        <f>IF(Zwemmen!F109="Techniek",Zwemmen!I109,0)</f>
        <v>0</v>
      </c>
      <c r="T110" s="89">
        <f>IF(Zwemmen!F109="Extensieve uithouding",Zwemmen!I109,0)</f>
        <v>0</v>
      </c>
      <c r="U110" s="89">
        <f>IF(Zwemmen!F109="Intensieve uithouding",Zwemmen!I109,0)</f>
        <v>0</v>
      </c>
      <c r="V110" s="89">
        <f>IF(Zwemmen!F109="Snelheid",Zwemmen!I109,0)</f>
        <v>0</v>
      </c>
      <c r="W110" s="96">
        <f>IF(Zwemmen!F109="Wedstrijd",Zwemmen!I109,0)</f>
        <v>0</v>
      </c>
      <c r="X110" s="124"/>
      <c r="Y110" s="8">
        <f>IF(Fietsen!H109="Wegfiets",Fietsen!I109,0)</f>
        <v>0</v>
      </c>
      <c r="Z110" s="8">
        <f>IF(Fietsen!H109="Tijdritfiets",Fietsen!I109,0)</f>
        <v>0</v>
      </c>
      <c r="AA110" s="8">
        <f>IF(Fietsen!H109="Mountainbike",Fietsen!I109,0)</f>
        <v>0</v>
      </c>
      <c r="AB110" s="124"/>
      <c r="AC110" s="8">
        <f>IF(Fietsen!G109="Weg",Fietsen!I109,0)</f>
        <v>0</v>
      </c>
      <c r="AD110" s="8">
        <f>IF(Fietsen!G109="Rollen",Fietsen!I109,0)</f>
        <v>0</v>
      </c>
      <c r="AE110" s="8">
        <f>IF(Fietsen!G109="Veld",Fietsen!I109,0)</f>
        <v>0</v>
      </c>
      <c r="AF110" s="125"/>
      <c r="AG110" s="8">
        <f>IF(Fietsen!E109="Herstel",Fietsen!I109,0)</f>
        <v>0</v>
      </c>
      <c r="AH110" s="8">
        <f>IF(Fietsen!E109="LSD",Fietsen!I109,0)</f>
        <v>0</v>
      </c>
      <c r="AI110" s="8">
        <f>IF(Fietsen!E109="Extensieve uithouding",Fietsen!I109,0)</f>
        <v>0</v>
      </c>
      <c r="AJ110" s="8">
        <f>IF(Fietsen!E109="Intensieve uithouding",Fietsen!I109,0)</f>
        <v>0</v>
      </c>
      <c r="AK110" s="8">
        <f>IF(Fietsen!E109="Interval/Blokken",Fietsen!I109,0)</f>
        <v>0</v>
      </c>
      <c r="AL110" s="8">
        <f>IF(Fietsen!E109="VO2max",Fietsen!I109,0)</f>
        <v>0</v>
      </c>
      <c r="AM110" s="8">
        <f>IF(Fietsen!E109="Snelheid",Fietsen!I109,0)</f>
        <v>0</v>
      </c>
      <c r="AN110" s="8">
        <f>IF(Fietsen!E109="Souplesse",Fietsen!I109,0)</f>
        <v>0</v>
      </c>
      <c r="AO110" s="8">
        <f>IF(Fietsen!E109="Krachtuithouding",Fietsen!I109,0)</f>
        <v>0</v>
      </c>
      <c r="AP110" s="8">
        <f>IF(Fietsen!E109="Explosieve kracht",Fietsen!I109,0)</f>
        <v>0</v>
      </c>
      <c r="AQ110" s="8">
        <f>IF(Fietsen!E109="Wedstrijd",Fietsen!I109,0)</f>
        <v>0</v>
      </c>
      <c r="AR110" s="125"/>
      <c r="AS110" s="143">
        <f>IF(Lopen!G109="Weg",Lopen!H109,0)</f>
        <v>0</v>
      </c>
      <c r="AT110" s="8">
        <f>IF(Lopen!G109="Veld",Lopen!H109,0)</f>
        <v>0</v>
      </c>
      <c r="AU110" s="8">
        <f>IF(Lopen!G109="Piste",Lopen!H109,0)</f>
        <v>0</v>
      </c>
      <c r="AV110" s="139"/>
      <c r="AW110" s="8">
        <f>IF(Lopen!E109="Herstel",Lopen!H109,0)</f>
        <v>0</v>
      </c>
      <c r="AX110" s="8">
        <f>IF(Lopen!E109="Extensieve duur",Lopen!H109,0)</f>
        <v>0</v>
      </c>
      <c r="AY110" s="8">
        <f>IF(Lopen!E109="Tempoloop",Lopen!H109,0)</f>
        <v>0</v>
      </c>
      <c r="AZ110" s="8">
        <f>IF(Lopen!E109="Wisselloop",Lopen!H109,0)</f>
        <v>0</v>
      </c>
      <c r="BA110" s="8">
        <f>IF(Lopen!E109="Blokloop",Lopen!H109,0)</f>
        <v>0</v>
      </c>
      <c r="BB110" s="8">
        <f>IF(Lopen!E109="Versnellingen",Lopen!H109,0)</f>
        <v>0</v>
      </c>
      <c r="BC110" s="8">
        <f>IF(Lopen!E109="Fartlek",Lopen!H109,0)</f>
        <v>0</v>
      </c>
      <c r="BD110" s="8">
        <f>IF(Lopen!E109="Krachttraining",Lopen!H109,0)</f>
        <v>0</v>
      </c>
      <c r="BE110" s="144">
        <f>IF(Lopen!E109="Wedstrijd",Lopen!H109,0)</f>
        <v>0</v>
      </c>
    </row>
    <row r="111" spans="1:57">
      <c r="A111" s="199"/>
      <c r="B111" s="83" t="s">
        <v>17</v>
      </c>
      <c r="C111" s="75">
        <v>40556</v>
      </c>
      <c r="D111" s="153"/>
      <c r="E111" s="85">
        <f>IF(Zwemmen!H110&gt;0,1,0)</f>
        <v>0</v>
      </c>
      <c r="F111" s="85">
        <f>IF(Fietsen!I110&gt;0,1,0)</f>
        <v>0</v>
      </c>
      <c r="G111" s="85">
        <f>IF(Lopen!H110&gt;0,1,0)</f>
        <v>0</v>
      </c>
      <c r="H111" s="107"/>
      <c r="I111" s="95">
        <f>IF(Zwemmen!E110="Zwembad Aalst",1,0)</f>
        <v>0</v>
      </c>
      <c r="J111" s="85">
        <f>IF(Zwemmen!E110="Zwembad Brussel",1,0)</f>
        <v>0</v>
      </c>
      <c r="K111" s="85">
        <f>IF(Zwemmen!E110="Zwembad Wachtebeke",1,0)</f>
        <v>0</v>
      </c>
      <c r="L111" s="85">
        <f>IF(Zwemmen!E110="Zwembad Ander",1,0)</f>
        <v>0</v>
      </c>
      <c r="M111" s="85">
        <f>IF(Zwemmen!E110="Open Water Nieuwdonk",1,0)</f>
        <v>0</v>
      </c>
      <c r="N111" s="85">
        <f>IF(Zwemmen!E110="Open Water Ander",1,0)</f>
        <v>0</v>
      </c>
      <c r="O111" s="104"/>
      <c r="P111" s="85">
        <f t="shared" si="9"/>
        <v>0</v>
      </c>
      <c r="Q111" s="85">
        <f t="shared" si="10"/>
        <v>0</v>
      </c>
      <c r="R111" s="104"/>
      <c r="S111" s="89">
        <f>IF(Zwemmen!F110="Techniek",Zwemmen!I110,0)</f>
        <v>0</v>
      </c>
      <c r="T111" s="89">
        <f>IF(Zwemmen!F110="Extensieve uithouding",Zwemmen!I110,0)</f>
        <v>0</v>
      </c>
      <c r="U111" s="89">
        <f>IF(Zwemmen!F110="Intensieve uithouding",Zwemmen!I110,0)</f>
        <v>0</v>
      </c>
      <c r="V111" s="89">
        <f>IF(Zwemmen!F110="Snelheid",Zwemmen!I110,0)</f>
        <v>0</v>
      </c>
      <c r="W111" s="96">
        <f>IF(Zwemmen!F110="Wedstrijd",Zwemmen!I110,0)</f>
        <v>0</v>
      </c>
      <c r="X111" s="124"/>
      <c r="Y111" s="8">
        <f>IF(Fietsen!H110="Wegfiets",Fietsen!I110,0)</f>
        <v>0</v>
      </c>
      <c r="Z111" s="8">
        <f>IF(Fietsen!H110="Tijdritfiets",Fietsen!I110,0)</f>
        <v>0</v>
      </c>
      <c r="AA111" s="8">
        <f>IF(Fietsen!H110="Mountainbike",Fietsen!I110,0)</f>
        <v>0</v>
      </c>
      <c r="AB111" s="124"/>
      <c r="AC111" s="8">
        <f>IF(Fietsen!G110="Weg",Fietsen!I110,0)</f>
        <v>0</v>
      </c>
      <c r="AD111" s="8">
        <f>IF(Fietsen!G110="Rollen",Fietsen!I110,0)</f>
        <v>0</v>
      </c>
      <c r="AE111" s="8">
        <f>IF(Fietsen!G110="Veld",Fietsen!I110,0)</f>
        <v>0</v>
      </c>
      <c r="AF111" s="125"/>
      <c r="AG111" s="8">
        <f>IF(Fietsen!E110="Herstel",Fietsen!I110,0)</f>
        <v>0</v>
      </c>
      <c r="AH111" s="8">
        <f>IF(Fietsen!E110="LSD",Fietsen!I110,0)</f>
        <v>0</v>
      </c>
      <c r="AI111" s="8">
        <f>IF(Fietsen!E110="Extensieve uithouding",Fietsen!I110,0)</f>
        <v>0</v>
      </c>
      <c r="AJ111" s="8">
        <f>IF(Fietsen!E110="Intensieve uithouding",Fietsen!I110,0)</f>
        <v>0</v>
      </c>
      <c r="AK111" s="8">
        <f>IF(Fietsen!E110="Interval/Blokken",Fietsen!I110,0)</f>
        <v>0</v>
      </c>
      <c r="AL111" s="8">
        <f>IF(Fietsen!E110="VO2max",Fietsen!I110,0)</f>
        <v>0</v>
      </c>
      <c r="AM111" s="8">
        <f>IF(Fietsen!E110="Snelheid",Fietsen!I110,0)</f>
        <v>0</v>
      </c>
      <c r="AN111" s="8">
        <f>IF(Fietsen!E110="Souplesse",Fietsen!I110,0)</f>
        <v>0</v>
      </c>
      <c r="AO111" s="8">
        <f>IF(Fietsen!E110="Krachtuithouding",Fietsen!I110,0)</f>
        <v>0</v>
      </c>
      <c r="AP111" s="8">
        <f>IF(Fietsen!E110="Explosieve kracht",Fietsen!I110,0)</f>
        <v>0</v>
      </c>
      <c r="AQ111" s="8">
        <f>IF(Fietsen!E110="Wedstrijd",Fietsen!I110,0)</f>
        <v>0</v>
      </c>
      <c r="AR111" s="125"/>
      <c r="AS111" s="143">
        <f>IF(Lopen!G110="Weg",Lopen!H110,0)</f>
        <v>0</v>
      </c>
      <c r="AT111" s="8">
        <f>IF(Lopen!G110="Veld",Lopen!H110,0)</f>
        <v>0</v>
      </c>
      <c r="AU111" s="8">
        <f>IF(Lopen!G110="Piste",Lopen!H110,0)</f>
        <v>0</v>
      </c>
      <c r="AV111" s="139"/>
      <c r="AW111" s="8">
        <f>IF(Lopen!E110="Herstel",Lopen!H110,0)</f>
        <v>0</v>
      </c>
      <c r="AX111" s="8">
        <f>IF(Lopen!E110="Extensieve duur",Lopen!H110,0)</f>
        <v>0</v>
      </c>
      <c r="AY111" s="8">
        <f>IF(Lopen!E110="Tempoloop",Lopen!H110,0)</f>
        <v>0</v>
      </c>
      <c r="AZ111" s="8">
        <f>IF(Lopen!E110="Wisselloop",Lopen!H110,0)</f>
        <v>0</v>
      </c>
      <c r="BA111" s="8">
        <f>IF(Lopen!E110="Blokloop",Lopen!H110,0)</f>
        <v>0</v>
      </c>
      <c r="BB111" s="8">
        <f>IF(Lopen!E110="Versnellingen",Lopen!H110,0)</f>
        <v>0</v>
      </c>
      <c r="BC111" s="8">
        <f>IF(Lopen!E110="Fartlek",Lopen!H110,0)</f>
        <v>0</v>
      </c>
      <c r="BD111" s="8">
        <f>IF(Lopen!E110="Krachttraining",Lopen!H110,0)</f>
        <v>0</v>
      </c>
      <c r="BE111" s="144">
        <f>IF(Lopen!E110="Wedstrijd",Lopen!H110,0)</f>
        <v>0</v>
      </c>
    </row>
    <row r="112" spans="1:57">
      <c r="A112" s="199"/>
      <c r="B112" s="83" t="s">
        <v>11</v>
      </c>
      <c r="C112" s="75">
        <v>40557</v>
      </c>
      <c r="D112" s="153"/>
      <c r="E112" s="85">
        <f>IF(Zwemmen!H111&gt;0,1,0)</f>
        <v>0</v>
      </c>
      <c r="F112" s="85">
        <f>IF(Fietsen!I111&gt;0,1,0)</f>
        <v>0</v>
      </c>
      <c r="G112" s="85">
        <f>IF(Lopen!H111&gt;0,1,0)</f>
        <v>0</v>
      </c>
      <c r="H112" s="107"/>
      <c r="I112" s="95">
        <f>IF(Zwemmen!E111="Zwembad Aalst",1,0)</f>
        <v>0</v>
      </c>
      <c r="J112" s="85">
        <f>IF(Zwemmen!E111="Zwembad Brussel",1,0)</f>
        <v>0</v>
      </c>
      <c r="K112" s="85">
        <f>IF(Zwemmen!E111="Zwembad Wachtebeke",1,0)</f>
        <v>0</v>
      </c>
      <c r="L112" s="85">
        <f>IF(Zwemmen!E111="Zwembad Ander",1,0)</f>
        <v>0</v>
      </c>
      <c r="M112" s="85">
        <f>IF(Zwemmen!E111="Open Water Nieuwdonk",1,0)</f>
        <v>0</v>
      </c>
      <c r="N112" s="85">
        <f>IF(Zwemmen!E111="Open Water Ander",1,0)</f>
        <v>0</v>
      </c>
      <c r="O112" s="104"/>
      <c r="P112" s="85">
        <f t="shared" si="9"/>
        <v>0</v>
      </c>
      <c r="Q112" s="85">
        <f t="shared" si="10"/>
        <v>0</v>
      </c>
      <c r="R112" s="104"/>
      <c r="S112" s="89">
        <f>IF(Zwemmen!F111="Techniek",Zwemmen!I111,0)</f>
        <v>0</v>
      </c>
      <c r="T112" s="89">
        <f>IF(Zwemmen!F111="Extensieve uithouding",Zwemmen!I111,0)</f>
        <v>0</v>
      </c>
      <c r="U112" s="89">
        <f>IF(Zwemmen!F111="Intensieve uithouding",Zwemmen!I111,0)</f>
        <v>0</v>
      </c>
      <c r="V112" s="89">
        <f>IF(Zwemmen!F111="Snelheid",Zwemmen!I111,0)</f>
        <v>0</v>
      </c>
      <c r="W112" s="96">
        <f>IF(Zwemmen!F111="Wedstrijd",Zwemmen!I111,0)</f>
        <v>0</v>
      </c>
      <c r="X112" s="124"/>
      <c r="Y112" s="8">
        <f>IF(Fietsen!H111="Wegfiets",Fietsen!I111,0)</f>
        <v>0</v>
      </c>
      <c r="Z112" s="8">
        <f>IF(Fietsen!H111="Tijdritfiets",Fietsen!I111,0)</f>
        <v>0</v>
      </c>
      <c r="AA112" s="8">
        <f>IF(Fietsen!H111="Mountainbike",Fietsen!I111,0)</f>
        <v>0</v>
      </c>
      <c r="AB112" s="124"/>
      <c r="AC112" s="8">
        <f>IF(Fietsen!G111="Weg",Fietsen!I111,0)</f>
        <v>0</v>
      </c>
      <c r="AD112" s="8">
        <f>IF(Fietsen!G111="Rollen",Fietsen!I111,0)</f>
        <v>0</v>
      </c>
      <c r="AE112" s="8">
        <f>IF(Fietsen!G111="Veld",Fietsen!I111,0)</f>
        <v>0</v>
      </c>
      <c r="AF112" s="125"/>
      <c r="AG112" s="8">
        <f>IF(Fietsen!E111="Herstel",Fietsen!I111,0)</f>
        <v>0</v>
      </c>
      <c r="AH112" s="8">
        <f>IF(Fietsen!E111="LSD",Fietsen!I111,0)</f>
        <v>0</v>
      </c>
      <c r="AI112" s="8">
        <f>IF(Fietsen!E111="Extensieve uithouding",Fietsen!I111,0)</f>
        <v>0</v>
      </c>
      <c r="AJ112" s="8">
        <f>IF(Fietsen!E111="Intensieve uithouding",Fietsen!I111,0)</f>
        <v>0</v>
      </c>
      <c r="AK112" s="8">
        <f>IF(Fietsen!E111="Interval/Blokken",Fietsen!I111,0)</f>
        <v>0</v>
      </c>
      <c r="AL112" s="8">
        <f>IF(Fietsen!E111="VO2max",Fietsen!I111,0)</f>
        <v>0</v>
      </c>
      <c r="AM112" s="8">
        <f>IF(Fietsen!E111="Snelheid",Fietsen!I111,0)</f>
        <v>0</v>
      </c>
      <c r="AN112" s="8">
        <f>IF(Fietsen!E111="Souplesse",Fietsen!I111,0)</f>
        <v>0</v>
      </c>
      <c r="AO112" s="8">
        <f>IF(Fietsen!E111="Krachtuithouding",Fietsen!I111,0)</f>
        <v>0</v>
      </c>
      <c r="AP112" s="8">
        <f>IF(Fietsen!E111="Explosieve kracht",Fietsen!I111,0)</f>
        <v>0</v>
      </c>
      <c r="AQ112" s="8">
        <f>IF(Fietsen!E111="Wedstrijd",Fietsen!I111,0)</f>
        <v>0</v>
      </c>
      <c r="AR112" s="125"/>
      <c r="AS112" s="143">
        <f>IF(Lopen!G111="Weg",Lopen!H111,0)</f>
        <v>0</v>
      </c>
      <c r="AT112" s="8">
        <f>IF(Lopen!G111="Veld",Lopen!H111,0)</f>
        <v>0</v>
      </c>
      <c r="AU112" s="8">
        <f>IF(Lopen!G111="Piste",Lopen!H111,0)</f>
        <v>0</v>
      </c>
      <c r="AV112" s="139"/>
      <c r="AW112" s="8">
        <f>IF(Lopen!E111="Herstel",Lopen!H111,0)</f>
        <v>0</v>
      </c>
      <c r="AX112" s="8">
        <f>IF(Lopen!E111="Extensieve duur",Lopen!H111,0)</f>
        <v>0</v>
      </c>
      <c r="AY112" s="8">
        <f>IF(Lopen!E111="Tempoloop",Lopen!H111,0)</f>
        <v>0</v>
      </c>
      <c r="AZ112" s="8">
        <f>IF(Lopen!E111="Wisselloop",Lopen!H111,0)</f>
        <v>0</v>
      </c>
      <c r="BA112" s="8">
        <f>IF(Lopen!E111="Blokloop",Lopen!H111,0)</f>
        <v>0</v>
      </c>
      <c r="BB112" s="8">
        <f>IF(Lopen!E111="Versnellingen",Lopen!H111,0)</f>
        <v>0</v>
      </c>
      <c r="BC112" s="8">
        <f>IF(Lopen!E111="Fartlek",Lopen!H111,0)</f>
        <v>0</v>
      </c>
      <c r="BD112" s="8">
        <f>IF(Lopen!E111="Krachttraining",Lopen!H111,0)</f>
        <v>0</v>
      </c>
      <c r="BE112" s="144">
        <f>IF(Lopen!E111="Wedstrijd",Lopen!H111,0)</f>
        <v>0</v>
      </c>
    </row>
    <row r="113" spans="1:57">
      <c r="A113" s="199"/>
      <c r="B113" s="19" t="s">
        <v>12</v>
      </c>
      <c r="C113" s="77">
        <v>40558</v>
      </c>
      <c r="D113" s="153"/>
      <c r="E113" s="86">
        <f>IF(Zwemmen!H112&gt;0,1,0)</f>
        <v>0</v>
      </c>
      <c r="F113" s="86">
        <f>IF(Fietsen!I112&gt;0,1,0)</f>
        <v>0</v>
      </c>
      <c r="G113" s="86">
        <f>IF(Lopen!H112&gt;0,1,0)</f>
        <v>0</v>
      </c>
      <c r="H113" s="107"/>
      <c r="I113" s="97">
        <f>IF(Zwemmen!E112="Zwembad Aalst",1,0)</f>
        <v>0</v>
      </c>
      <c r="J113" s="86">
        <f>IF(Zwemmen!E112="Zwembad Brussel",1,0)</f>
        <v>0</v>
      </c>
      <c r="K113" s="86">
        <f>IF(Zwemmen!E112="Zwembad Wachtebeke",1,0)</f>
        <v>0</v>
      </c>
      <c r="L113" s="86">
        <f>IF(Zwemmen!E112="Zwembad Ander",1,0)</f>
        <v>0</v>
      </c>
      <c r="M113" s="86">
        <f>IF(Zwemmen!E112="Open Water Nieuwdonk",1,0)</f>
        <v>0</v>
      </c>
      <c r="N113" s="86">
        <f>IF(Zwemmen!E112="Open Water Ander",1,0)</f>
        <v>0</v>
      </c>
      <c r="O113" s="104"/>
      <c r="P113" s="86">
        <f t="shared" si="9"/>
        <v>0</v>
      </c>
      <c r="Q113" s="86">
        <f t="shared" si="10"/>
        <v>0</v>
      </c>
      <c r="R113" s="104"/>
      <c r="S113" s="90">
        <f>IF(Zwemmen!F112="Techniek",Zwemmen!I112,0)</f>
        <v>0</v>
      </c>
      <c r="T113" s="90">
        <f>IF(Zwemmen!F112="Extensieve uithouding",Zwemmen!I112,0)</f>
        <v>0</v>
      </c>
      <c r="U113" s="90">
        <f>IF(Zwemmen!F112="Intensieve uithouding",Zwemmen!I112,0)</f>
        <v>0</v>
      </c>
      <c r="V113" s="90">
        <f>IF(Zwemmen!F112="Snelheid",Zwemmen!I112,0)</f>
        <v>0</v>
      </c>
      <c r="W113" s="98">
        <f>IF(Zwemmen!F112="Wedstrijd",Zwemmen!I112,0)</f>
        <v>0</v>
      </c>
      <c r="X113" s="124"/>
      <c r="Y113" s="122">
        <f>IF(Fietsen!H112="Wegfiets",Fietsen!I112,0)</f>
        <v>0</v>
      </c>
      <c r="Z113" s="122">
        <f>IF(Fietsen!H112="Tijdritfiets",Fietsen!I112,0)</f>
        <v>0</v>
      </c>
      <c r="AA113" s="122">
        <f>IF(Fietsen!H112="Mountainbike",Fietsen!I112,0)</f>
        <v>0</v>
      </c>
      <c r="AB113" s="124"/>
      <c r="AC113" s="122">
        <f>IF(Fietsen!G112="Weg",Fietsen!I112,0)</f>
        <v>0</v>
      </c>
      <c r="AD113" s="122">
        <f>IF(Fietsen!G112="Rollen",Fietsen!I112,0)</f>
        <v>0</v>
      </c>
      <c r="AE113" s="122">
        <f>IF(Fietsen!G112="Veld",Fietsen!I112,0)</f>
        <v>0</v>
      </c>
      <c r="AF113" s="125"/>
      <c r="AG113" s="122">
        <f>IF(Fietsen!E112="Herstel",Fietsen!I112,0)</f>
        <v>0</v>
      </c>
      <c r="AH113" s="122">
        <f>IF(Fietsen!E112="LSD",Fietsen!I112,0)</f>
        <v>0</v>
      </c>
      <c r="AI113" s="122">
        <f>IF(Fietsen!E112="Extensieve uithouding",Fietsen!I112,0)</f>
        <v>0</v>
      </c>
      <c r="AJ113" s="122">
        <f>IF(Fietsen!E112="Intensieve uithouding",Fietsen!I112,0)</f>
        <v>0</v>
      </c>
      <c r="AK113" s="122">
        <f>IF(Fietsen!E112="Interval/Blokken",Fietsen!I112,0)</f>
        <v>0</v>
      </c>
      <c r="AL113" s="122">
        <f>IF(Fietsen!E112="VO2max",Fietsen!I112,0)</f>
        <v>0</v>
      </c>
      <c r="AM113" s="122">
        <f>IF(Fietsen!E112="Snelheid",Fietsen!I112,0)</f>
        <v>0</v>
      </c>
      <c r="AN113" s="122">
        <f>IF(Fietsen!E112="Souplesse",Fietsen!I112,0)</f>
        <v>0</v>
      </c>
      <c r="AO113" s="122">
        <f>IF(Fietsen!E112="Krachtuithouding",Fietsen!I112,0)</f>
        <v>0</v>
      </c>
      <c r="AP113" s="122">
        <f>IF(Fietsen!E112="Explosieve kracht",Fietsen!I112,0)</f>
        <v>0</v>
      </c>
      <c r="AQ113" s="122">
        <f>IF(Fietsen!E112="Wedstrijd",Fietsen!I112,0)</f>
        <v>0</v>
      </c>
      <c r="AR113" s="125"/>
      <c r="AS113" s="141">
        <f>IF(Lopen!G112="Weg",Lopen!H112,0)</f>
        <v>0</v>
      </c>
      <c r="AT113" s="122">
        <f>IF(Lopen!G112="Veld",Lopen!H112,0)</f>
        <v>0</v>
      </c>
      <c r="AU113" s="122">
        <f>IF(Lopen!G112="Piste",Lopen!H112,0)</f>
        <v>0</v>
      </c>
      <c r="AV113" s="139"/>
      <c r="AW113" s="122">
        <f>IF(Lopen!E112="Herstel",Lopen!H112,0)</f>
        <v>0</v>
      </c>
      <c r="AX113" s="122">
        <f>IF(Lopen!E112="Extensieve duur",Lopen!H112,0)</f>
        <v>0</v>
      </c>
      <c r="AY113" s="122">
        <f>IF(Lopen!E112="Tempoloop",Lopen!H112,0)</f>
        <v>0</v>
      </c>
      <c r="AZ113" s="122">
        <f>IF(Lopen!E112="Wisselloop",Lopen!H112,0)</f>
        <v>0</v>
      </c>
      <c r="BA113" s="122">
        <f>IF(Lopen!E112="Blokloop",Lopen!H112,0)</f>
        <v>0</v>
      </c>
      <c r="BB113" s="122">
        <f>IF(Lopen!E112="Versnellingen",Lopen!H112,0)</f>
        <v>0</v>
      </c>
      <c r="BC113" s="122">
        <f>IF(Lopen!E112="Fartlek",Lopen!H112,0)</f>
        <v>0</v>
      </c>
      <c r="BD113" s="122">
        <f>IF(Lopen!E112="Krachttraining",Lopen!H112,0)</f>
        <v>0</v>
      </c>
      <c r="BE113" s="142">
        <f>IF(Lopen!E112="Wedstrijd",Lopen!H112,0)</f>
        <v>0</v>
      </c>
    </row>
    <row r="114" spans="1:57">
      <c r="A114" s="199"/>
      <c r="B114" s="19" t="s">
        <v>13</v>
      </c>
      <c r="C114" s="77">
        <v>40559</v>
      </c>
      <c r="D114" s="153"/>
      <c r="E114" s="86">
        <f>IF(Zwemmen!H113&gt;0,1,0)</f>
        <v>0</v>
      </c>
      <c r="F114" s="86">
        <f>IF(Fietsen!I113&gt;0,1,0)</f>
        <v>0</v>
      </c>
      <c r="G114" s="86">
        <f>IF(Lopen!H113&gt;0,1,0)</f>
        <v>0</v>
      </c>
      <c r="H114" s="107"/>
      <c r="I114" s="97">
        <f>IF(Zwemmen!E113="Zwembad Aalst",1,0)</f>
        <v>0</v>
      </c>
      <c r="J114" s="86">
        <f>IF(Zwemmen!E113="Zwembad Brussel",1,0)</f>
        <v>0</v>
      </c>
      <c r="K114" s="86">
        <f>IF(Zwemmen!E113="Zwembad Wachtebeke",1,0)</f>
        <v>0</v>
      </c>
      <c r="L114" s="86">
        <f>IF(Zwemmen!E113="Zwembad Ander",1,0)</f>
        <v>0</v>
      </c>
      <c r="M114" s="86">
        <f>IF(Zwemmen!E113="Open Water Nieuwdonk",1,0)</f>
        <v>0</v>
      </c>
      <c r="N114" s="86">
        <f>IF(Zwemmen!E113="Open Water Ander",1,0)</f>
        <v>0</v>
      </c>
      <c r="O114" s="104"/>
      <c r="P114" s="86">
        <f t="shared" si="9"/>
        <v>0</v>
      </c>
      <c r="Q114" s="86">
        <f t="shared" si="10"/>
        <v>0</v>
      </c>
      <c r="R114" s="104"/>
      <c r="S114" s="90">
        <f>IF(Zwemmen!F113="Techniek",Zwemmen!I113,0)</f>
        <v>0</v>
      </c>
      <c r="T114" s="90">
        <f>IF(Zwemmen!F113="Extensieve uithouding",Zwemmen!I113,0)</f>
        <v>0</v>
      </c>
      <c r="U114" s="90">
        <f>IF(Zwemmen!F113="Intensieve uithouding",Zwemmen!I113,0)</f>
        <v>0</v>
      </c>
      <c r="V114" s="90">
        <f>IF(Zwemmen!F113="Snelheid",Zwemmen!I113,0)</f>
        <v>0</v>
      </c>
      <c r="W114" s="98">
        <f>IF(Zwemmen!F113="Wedstrijd",Zwemmen!I113,0)</f>
        <v>0</v>
      </c>
      <c r="X114" s="124"/>
      <c r="Y114" s="122">
        <f>IF(Fietsen!H113="Wegfiets",Fietsen!I113,0)</f>
        <v>0</v>
      </c>
      <c r="Z114" s="122">
        <f>IF(Fietsen!H113="Tijdritfiets",Fietsen!I113,0)</f>
        <v>0</v>
      </c>
      <c r="AA114" s="122">
        <f>IF(Fietsen!H113="Mountainbike",Fietsen!I113,0)</f>
        <v>0</v>
      </c>
      <c r="AB114" s="124"/>
      <c r="AC114" s="122">
        <f>IF(Fietsen!G113="Weg",Fietsen!I113,0)</f>
        <v>0</v>
      </c>
      <c r="AD114" s="122">
        <f>IF(Fietsen!G113="Rollen",Fietsen!I113,0)</f>
        <v>0</v>
      </c>
      <c r="AE114" s="122">
        <f>IF(Fietsen!G113="Veld",Fietsen!I113,0)</f>
        <v>0</v>
      </c>
      <c r="AF114" s="125"/>
      <c r="AG114" s="122">
        <f>IF(Fietsen!E113="Herstel",Fietsen!I113,0)</f>
        <v>0</v>
      </c>
      <c r="AH114" s="122">
        <f>IF(Fietsen!E113="LSD",Fietsen!I113,0)</f>
        <v>0</v>
      </c>
      <c r="AI114" s="122">
        <f>IF(Fietsen!E113="Extensieve uithouding",Fietsen!I113,0)</f>
        <v>0</v>
      </c>
      <c r="AJ114" s="122">
        <f>IF(Fietsen!E113="Intensieve uithouding",Fietsen!I113,0)</f>
        <v>0</v>
      </c>
      <c r="AK114" s="122">
        <f>IF(Fietsen!E113="Interval/Blokken",Fietsen!I113,0)</f>
        <v>0</v>
      </c>
      <c r="AL114" s="122">
        <f>IF(Fietsen!E113="VO2max",Fietsen!I113,0)</f>
        <v>0</v>
      </c>
      <c r="AM114" s="122">
        <f>IF(Fietsen!E113="Snelheid",Fietsen!I113,0)</f>
        <v>0</v>
      </c>
      <c r="AN114" s="122">
        <f>IF(Fietsen!E113="Souplesse",Fietsen!I113,0)</f>
        <v>0</v>
      </c>
      <c r="AO114" s="122">
        <f>IF(Fietsen!E113="Krachtuithouding",Fietsen!I113,0)</f>
        <v>0</v>
      </c>
      <c r="AP114" s="122">
        <f>IF(Fietsen!E113="Explosieve kracht",Fietsen!I113,0)</f>
        <v>0</v>
      </c>
      <c r="AQ114" s="122">
        <f>IF(Fietsen!E113="Wedstrijd",Fietsen!I113,0)</f>
        <v>0</v>
      </c>
      <c r="AR114" s="125"/>
      <c r="AS114" s="141">
        <f>IF(Lopen!G113="Weg",Lopen!H113,0)</f>
        <v>0</v>
      </c>
      <c r="AT114" s="122">
        <f>IF(Lopen!G113="Veld",Lopen!H113,0)</f>
        <v>0</v>
      </c>
      <c r="AU114" s="122">
        <f>IF(Lopen!G113="Piste",Lopen!H113,0)</f>
        <v>0</v>
      </c>
      <c r="AV114" s="139"/>
      <c r="AW114" s="122">
        <f>IF(Lopen!E113="Herstel",Lopen!H113,0)</f>
        <v>0</v>
      </c>
      <c r="AX114" s="122">
        <f>IF(Lopen!E113="Extensieve duur",Lopen!H113,0)</f>
        <v>0</v>
      </c>
      <c r="AY114" s="122">
        <f>IF(Lopen!E113="Tempoloop",Lopen!H113,0)</f>
        <v>0</v>
      </c>
      <c r="AZ114" s="122">
        <f>IF(Lopen!E113="Wisselloop",Lopen!H113,0)</f>
        <v>0</v>
      </c>
      <c r="BA114" s="122">
        <f>IF(Lopen!E113="Blokloop",Lopen!H113,0)</f>
        <v>0</v>
      </c>
      <c r="BB114" s="122">
        <f>IF(Lopen!E113="Versnellingen",Lopen!H113,0)</f>
        <v>0</v>
      </c>
      <c r="BC114" s="122">
        <f>IF(Lopen!E113="Fartlek",Lopen!H113,0)</f>
        <v>0</v>
      </c>
      <c r="BD114" s="122">
        <f>IF(Lopen!E113="Krachttraining",Lopen!H113,0)</f>
        <v>0</v>
      </c>
      <c r="BE114" s="142">
        <f>IF(Lopen!E113="Wedstrijd",Lopen!H113,0)</f>
        <v>0</v>
      </c>
    </row>
    <row r="115" spans="1:57">
      <c r="A115" s="199" t="s">
        <v>36</v>
      </c>
      <c r="B115" s="83" t="s">
        <v>14</v>
      </c>
      <c r="C115" s="75">
        <v>40560</v>
      </c>
      <c r="D115" s="153"/>
      <c r="E115" s="85">
        <f>IF(Zwemmen!H114&gt;0,1,0)</f>
        <v>0</v>
      </c>
      <c r="F115" s="85">
        <f>IF(Fietsen!I114&gt;0,1,0)</f>
        <v>0</v>
      </c>
      <c r="G115" s="85">
        <f>IF(Lopen!H114&gt;0,1,0)</f>
        <v>0</v>
      </c>
      <c r="H115" s="107"/>
      <c r="I115" s="95">
        <f>IF(Zwemmen!E114="Zwembad Aalst",1,0)</f>
        <v>0</v>
      </c>
      <c r="J115" s="85">
        <f>IF(Zwemmen!E114="Zwembad Brussel",1,0)</f>
        <v>0</v>
      </c>
      <c r="K115" s="85">
        <f>IF(Zwemmen!E114="Zwembad Wachtebeke",1,0)</f>
        <v>0</v>
      </c>
      <c r="L115" s="85">
        <f>IF(Zwemmen!E114="Zwembad Ander",1,0)</f>
        <v>0</v>
      </c>
      <c r="M115" s="85">
        <f>IF(Zwemmen!E114="Open Water Nieuwdonk",1,0)</f>
        <v>0</v>
      </c>
      <c r="N115" s="85">
        <f>IF(Zwemmen!E114="Open Water Ander",1,0)</f>
        <v>0</v>
      </c>
      <c r="O115" s="104"/>
      <c r="P115" s="85">
        <f t="shared" si="9"/>
        <v>0</v>
      </c>
      <c r="Q115" s="85">
        <f t="shared" si="10"/>
        <v>0</v>
      </c>
      <c r="R115" s="104"/>
      <c r="S115" s="89">
        <f>IF(Zwemmen!F114="Techniek",Zwemmen!I114,0)</f>
        <v>0</v>
      </c>
      <c r="T115" s="89">
        <f>IF(Zwemmen!F114="Extensieve uithouding",Zwemmen!I114,0)</f>
        <v>0</v>
      </c>
      <c r="U115" s="89">
        <f>IF(Zwemmen!F114="Intensieve uithouding",Zwemmen!I114,0)</f>
        <v>0</v>
      </c>
      <c r="V115" s="89">
        <f>IF(Zwemmen!F114="Snelheid",Zwemmen!I114,0)</f>
        <v>0</v>
      </c>
      <c r="W115" s="96">
        <f>IF(Zwemmen!F114="Wedstrijd",Zwemmen!I114,0)</f>
        <v>0</v>
      </c>
      <c r="X115" s="124"/>
      <c r="Y115" s="8">
        <f>IF(Fietsen!H114="Wegfiets",Fietsen!I114,0)</f>
        <v>0</v>
      </c>
      <c r="Z115" s="8">
        <f>IF(Fietsen!H114="Tijdritfiets",Fietsen!I114,0)</f>
        <v>0</v>
      </c>
      <c r="AA115" s="8">
        <f>IF(Fietsen!H114="Mountainbike",Fietsen!I114,0)</f>
        <v>0</v>
      </c>
      <c r="AB115" s="124"/>
      <c r="AC115" s="8">
        <f>IF(Fietsen!G114="Weg",Fietsen!I114,0)</f>
        <v>0</v>
      </c>
      <c r="AD115" s="8">
        <f>IF(Fietsen!G114="Rollen",Fietsen!I114,0)</f>
        <v>0</v>
      </c>
      <c r="AE115" s="8">
        <f>IF(Fietsen!G114="Veld",Fietsen!I114,0)</f>
        <v>0</v>
      </c>
      <c r="AF115" s="125"/>
      <c r="AG115" s="8">
        <f>IF(Fietsen!E114="Herstel",Fietsen!I114,0)</f>
        <v>0</v>
      </c>
      <c r="AH115" s="8">
        <f>IF(Fietsen!E114="LSD",Fietsen!I114,0)</f>
        <v>0</v>
      </c>
      <c r="AI115" s="8">
        <f>IF(Fietsen!E114="Extensieve uithouding",Fietsen!I114,0)</f>
        <v>0</v>
      </c>
      <c r="AJ115" s="8">
        <f>IF(Fietsen!E114="Intensieve uithouding",Fietsen!I114,0)</f>
        <v>0</v>
      </c>
      <c r="AK115" s="8">
        <f>IF(Fietsen!E114="Interval/Blokken",Fietsen!I114,0)</f>
        <v>0</v>
      </c>
      <c r="AL115" s="8">
        <f>IF(Fietsen!E114="VO2max",Fietsen!I114,0)</f>
        <v>0</v>
      </c>
      <c r="AM115" s="8">
        <f>IF(Fietsen!E114="Snelheid",Fietsen!I114,0)</f>
        <v>0</v>
      </c>
      <c r="AN115" s="8">
        <f>IF(Fietsen!E114="Souplesse",Fietsen!I114,0)</f>
        <v>0</v>
      </c>
      <c r="AO115" s="8">
        <f>IF(Fietsen!E114="Krachtuithouding",Fietsen!I114,0)</f>
        <v>0</v>
      </c>
      <c r="AP115" s="8">
        <f>IF(Fietsen!E114="Explosieve kracht",Fietsen!I114,0)</f>
        <v>0</v>
      </c>
      <c r="AQ115" s="8">
        <f>IF(Fietsen!E114="Wedstrijd",Fietsen!I114,0)</f>
        <v>0</v>
      </c>
      <c r="AR115" s="125"/>
      <c r="AS115" s="143">
        <f>IF(Lopen!G114="Weg",Lopen!H114,0)</f>
        <v>0</v>
      </c>
      <c r="AT115" s="8">
        <f>IF(Lopen!G114="Veld",Lopen!H114,0)</f>
        <v>0</v>
      </c>
      <c r="AU115" s="8">
        <f>IF(Lopen!G114="Piste",Lopen!H114,0)</f>
        <v>0</v>
      </c>
      <c r="AV115" s="139"/>
      <c r="AW115" s="8">
        <f>IF(Lopen!E114="Herstel",Lopen!H114,0)</f>
        <v>0</v>
      </c>
      <c r="AX115" s="8">
        <f>IF(Lopen!E114="Extensieve duur",Lopen!H114,0)</f>
        <v>0</v>
      </c>
      <c r="AY115" s="8">
        <f>IF(Lopen!E114="Tempoloop",Lopen!H114,0)</f>
        <v>0</v>
      </c>
      <c r="AZ115" s="8">
        <f>IF(Lopen!E114="Wisselloop",Lopen!H114,0)</f>
        <v>0</v>
      </c>
      <c r="BA115" s="8">
        <f>IF(Lopen!E114="Blokloop",Lopen!H114,0)</f>
        <v>0</v>
      </c>
      <c r="BB115" s="8">
        <f>IF(Lopen!E114="Versnellingen",Lopen!H114,0)</f>
        <v>0</v>
      </c>
      <c r="BC115" s="8">
        <f>IF(Lopen!E114="Fartlek",Lopen!H114,0)</f>
        <v>0</v>
      </c>
      <c r="BD115" s="8">
        <f>IF(Lopen!E114="Krachttraining",Lopen!H114,0)</f>
        <v>0</v>
      </c>
      <c r="BE115" s="144">
        <f>IF(Lopen!E114="Wedstrijd",Lopen!H114,0)</f>
        <v>0</v>
      </c>
    </row>
    <row r="116" spans="1:57">
      <c r="A116" s="199"/>
      <c r="B116" s="83" t="s">
        <v>15</v>
      </c>
      <c r="C116" s="75">
        <v>40561</v>
      </c>
      <c r="D116" s="153"/>
      <c r="E116" s="85">
        <f>IF(Zwemmen!H115&gt;0,1,0)</f>
        <v>0</v>
      </c>
      <c r="F116" s="85">
        <f>IF(Fietsen!I115&gt;0,1,0)</f>
        <v>0</v>
      </c>
      <c r="G116" s="85">
        <f>IF(Lopen!H115&gt;0,1,0)</f>
        <v>0</v>
      </c>
      <c r="H116" s="107"/>
      <c r="I116" s="95">
        <f>IF(Zwemmen!E115="Zwembad Aalst",1,0)</f>
        <v>0</v>
      </c>
      <c r="J116" s="85">
        <f>IF(Zwemmen!E115="Zwembad Brussel",1,0)</f>
        <v>0</v>
      </c>
      <c r="K116" s="85">
        <f>IF(Zwemmen!E115="Zwembad Wachtebeke",1,0)</f>
        <v>0</v>
      </c>
      <c r="L116" s="85">
        <f>IF(Zwemmen!E115="Zwembad Ander",1,0)</f>
        <v>0</v>
      </c>
      <c r="M116" s="85">
        <f>IF(Zwemmen!E115="Open Water Nieuwdonk",1,0)</f>
        <v>0</v>
      </c>
      <c r="N116" s="85">
        <f>IF(Zwemmen!E115="Open Water Ander",1,0)</f>
        <v>0</v>
      </c>
      <c r="O116" s="104"/>
      <c r="P116" s="85">
        <f t="shared" si="9"/>
        <v>0</v>
      </c>
      <c r="Q116" s="85">
        <f t="shared" si="10"/>
        <v>0</v>
      </c>
      <c r="R116" s="104"/>
      <c r="S116" s="89">
        <f>IF(Zwemmen!F115="Techniek",Zwemmen!I115,0)</f>
        <v>0</v>
      </c>
      <c r="T116" s="89">
        <f>IF(Zwemmen!F115="Extensieve uithouding",Zwemmen!I115,0)</f>
        <v>0</v>
      </c>
      <c r="U116" s="89">
        <f>IF(Zwemmen!F115="Intensieve uithouding",Zwemmen!I115,0)</f>
        <v>0</v>
      </c>
      <c r="V116" s="89">
        <f>IF(Zwemmen!F115="Snelheid",Zwemmen!I115,0)</f>
        <v>0</v>
      </c>
      <c r="W116" s="96">
        <f>IF(Zwemmen!F115="Wedstrijd",Zwemmen!I115,0)</f>
        <v>0</v>
      </c>
      <c r="X116" s="124"/>
      <c r="Y116" s="8">
        <f>IF(Fietsen!H115="Wegfiets",Fietsen!I115,0)</f>
        <v>0</v>
      </c>
      <c r="Z116" s="8">
        <f>IF(Fietsen!H115="Tijdritfiets",Fietsen!I115,0)</f>
        <v>0</v>
      </c>
      <c r="AA116" s="8">
        <f>IF(Fietsen!H115="Mountainbike",Fietsen!I115,0)</f>
        <v>0</v>
      </c>
      <c r="AB116" s="124"/>
      <c r="AC116" s="8">
        <f>IF(Fietsen!G115="Weg",Fietsen!I115,0)</f>
        <v>0</v>
      </c>
      <c r="AD116" s="8">
        <f>IF(Fietsen!G115="Rollen",Fietsen!I115,0)</f>
        <v>0</v>
      </c>
      <c r="AE116" s="8">
        <f>IF(Fietsen!G115="Veld",Fietsen!I115,0)</f>
        <v>0</v>
      </c>
      <c r="AF116" s="125"/>
      <c r="AG116" s="8">
        <f>IF(Fietsen!E115="Herstel",Fietsen!I115,0)</f>
        <v>0</v>
      </c>
      <c r="AH116" s="8">
        <f>IF(Fietsen!E115="LSD",Fietsen!I115,0)</f>
        <v>0</v>
      </c>
      <c r="AI116" s="8">
        <f>IF(Fietsen!E115="Extensieve uithouding",Fietsen!I115,0)</f>
        <v>0</v>
      </c>
      <c r="AJ116" s="8">
        <f>IF(Fietsen!E115="Intensieve uithouding",Fietsen!I115,0)</f>
        <v>0</v>
      </c>
      <c r="AK116" s="8">
        <f>IF(Fietsen!E115="Interval/Blokken",Fietsen!I115,0)</f>
        <v>0</v>
      </c>
      <c r="AL116" s="8">
        <f>IF(Fietsen!E115="VO2max",Fietsen!I115,0)</f>
        <v>0</v>
      </c>
      <c r="AM116" s="8">
        <f>IF(Fietsen!E115="Snelheid",Fietsen!I115,0)</f>
        <v>0</v>
      </c>
      <c r="AN116" s="8">
        <f>IF(Fietsen!E115="Souplesse",Fietsen!I115,0)</f>
        <v>0</v>
      </c>
      <c r="AO116" s="8">
        <f>IF(Fietsen!E115="Krachtuithouding",Fietsen!I115,0)</f>
        <v>0</v>
      </c>
      <c r="AP116" s="8">
        <f>IF(Fietsen!E115="Explosieve kracht",Fietsen!I115,0)</f>
        <v>0</v>
      </c>
      <c r="AQ116" s="8">
        <f>IF(Fietsen!E115="Wedstrijd",Fietsen!I115,0)</f>
        <v>0</v>
      </c>
      <c r="AR116" s="125"/>
      <c r="AS116" s="143">
        <f>IF(Lopen!G115="Weg",Lopen!H115,0)</f>
        <v>0</v>
      </c>
      <c r="AT116" s="8">
        <f>IF(Lopen!G115="Veld",Lopen!H115,0)</f>
        <v>0</v>
      </c>
      <c r="AU116" s="8">
        <f>IF(Lopen!G115="Piste",Lopen!H115,0)</f>
        <v>0</v>
      </c>
      <c r="AV116" s="139"/>
      <c r="AW116" s="8">
        <f>IF(Lopen!E115="Herstel",Lopen!H115,0)</f>
        <v>0</v>
      </c>
      <c r="AX116" s="8">
        <f>IF(Lopen!E115="Extensieve duur",Lopen!H115,0)</f>
        <v>0</v>
      </c>
      <c r="AY116" s="8">
        <f>IF(Lopen!E115="Tempoloop",Lopen!H115,0)</f>
        <v>0</v>
      </c>
      <c r="AZ116" s="8">
        <f>IF(Lopen!E115="Wisselloop",Lopen!H115,0)</f>
        <v>0</v>
      </c>
      <c r="BA116" s="8">
        <f>IF(Lopen!E115="Blokloop",Lopen!H115,0)</f>
        <v>0</v>
      </c>
      <c r="BB116" s="8">
        <f>IF(Lopen!E115="Versnellingen",Lopen!H115,0)</f>
        <v>0</v>
      </c>
      <c r="BC116" s="8">
        <f>IF(Lopen!E115="Fartlek",Lopen!H115,0)</f>
        <v>0</v>
      </c>
      <c r="BD116" s="8">
        <f>IF(Lopen!E115="Krachttraining",Lopen!H115,0)</f>
        <v>0</v>
      </c>
      <c r="BE116" s="144">
        <f>IF(Lopen!E115="Wedstrijd",Lopen!H115,0)</f>
        <v>0</v>
      </c>
    </row>
    <row r="117" spans="1:57">
      <c r="A117" s="199"/>
      <c r="B117" s="83" t="s">
        <v>16</v>
      </c>
      <c r="C117" s="75">
        <v>40562</v>
      </c>
      <c r="D117" s="153"/>
      <c r="E117" s="85">
        <f>IF(Zwemmen!H116&gt;0,1,0)</f>
        <v>0</v>
      </c>
      <c r="F117" s="85">
        <f>IF(Fietsen!I116&gt;0,1,0)</f>
        <v>0</v>
      </c>
      <c r="G117" s="85">
        <f>IF(Lopen!H116&gt;0,1,0)</f>
        <v>0</v>
      </c>
      <c r="H117" s="107"/>
      <c r="I117" s="95">
        <f>IF(Zwemmen!E116="Zwembad Aalst",1,0)</f>
        <v>0</v>
      </c>
      <c r="J117" s="85">
        <f>IF(Zwemmen!E116="Zwembad Brussel",1,0)</f>
        <v>0</v>
      </c>
      <c r="K117" s="85">
        <f>IF(Zwemmen!E116="Zwembad Wachtebeke",1,0)</f>
        <v>0</v>
      </c>
      <c r="L117" s="85">
        <f>IF(Zwemmen!E116="Zwembad Ander",1,0)</f>
        <v>0</v>
      </c>
      <c r="M117" s="85">
        <f>IF(Zwemmen!E116="Open Water Nieuwdonk",1,0)</f>
        <v>0</v>
      </c>
      <c r="N117" s="85">
        <f>IF(Zwemmen!E116="Open Water Ander",1,0)</f>
        <v>0</v>
      </c>
      <c r="O117" s="104"/>
      <c r="P117" s="85">
        <f t="shared" si="9"/>
        <v>0</v>
      </c>
      <c r="Q117" s="85">
        <f t="shared" si="10"/>
        <v>0</v>
      </c>
      <c r="R117" s="104"/>
      <c r="S117" s="89">
        <f>IF(Zwemmen!F116="Techniek",Zwemmen!I116,0)</f>
        <v>0</v>
      </c>
      <c r="T117" s="89">
        <f>IF(Zwemmen!F116="Extensieve uithouding",Zwemmen!I116,0)</f>
        <v>0</v>
      </c>
      <c r="U117" s="89">
        <f>IF(Zwemmen!F116="Intensieve uithouding",Zwemmen!I116,0)</f>
        <v>0</v>
      </c>
      <c r="V117" s="89">
        <f>IF(Zwemmen!F116="Snelheid",Zwemmen!I116,0)</f>
        <v>0</v>
      </c>
      <c r="W117" s="96">
        <f>IF(Zwemmen!F116="Wedstrijd",Zwemmen!I116,0)</f>
        <v>0</v>
      </c>
      <c r="X117" s="124"/>
      <c r="Y117" s="8">
        <f>IF(Fietsen!H116="Wegfiets",Fietsen!I116,0)</f>
        <v>0</v>
      </c>
      <c r="Z117" s="8">
        <f>IF(Fietsen!H116="Tijdritfiets",Fietsen!I116,0)</f>
        <v>0</v>
      </c>
      <c r="AA117" s="8">
        <f>IF(Fietsen!H116="Mountainbike",Fietsen!I116,0)</f>
        <v>0</v>
      </c>
      <c r="AB117" s="124"/>
      <c r="AC117" s="8">
        <f>IF(Fietsen!G116="Weg",Fietsen!I116,0)</f>
        <v>0</v>
      </c>
      <c r="AD117" s="8">
        <f>IF(Fietsen!G116="Rollen",Fietsen!I116,0)</f>
        <v>0</v>
      </c>
      <c r="AE117" s="8">
        <f>IF(Fietsen!G116="Veld",Fietsen!I116,0)</f>
        <v>0</v>
      </c>
      <c r="AF117" s="125"/>
      <c r="AG117" s="8">
        <f>IF(Fietsen!E116="Herstel",Fietsen!I116,0)</f>
        <v>0</v>
      </c>
      <c r="AH117" s="8">
        <f>IF(Fietsen!E116="LSD",Fietsen!I116,0)</f>
        <v>0</v>
      </c>
      <c r="AI117" s="8">
        <f>IF(Fietsen!E116="Extensieve uithouding",Fietsen!I116,0)</f>
        <v>0</v>
      </c>
      <c r="AJ117" s="8">
        <f>IF(Fietsen!E116="Intensieve uithouding",Fietsen!I116,0)</f>
        <v>0</v>
      </c>
      <c r="AK117" s="8">
        <f>IF(Fietsen!E116="Interval/Blokken",Fietsen!I116,0)</f>
        <v>0</v>
      </c>
      <c r="AL117" s="8">
        <f>IF(Fietsen!E116="VO2max",Fietsen!I116,0)</f>
        <v>0</v>
      </c>
      <c r="AM117" s="8">
        <f>IF(Fietsen!E116="Snelheid",Fietsen!I116,0)</f>
        <v>0</v>
      </c>
      <c r="AN117" s="8">
        <f>IF(Fietsen!E116="Souplesse",Fietsen!I116,0)</f>
        <v>0</v>
      </c>
      <c r="AO117" s="8">
        <f>IF(Fietsen!E116="Krachtuithouding",Fietsen!I116,0)</f>
        <v>0</v>
      </c>
      <c r="AP117" s="8">
        <f>IF(Fietsen!E116="Explosieve kracht",Fietsen!I116,0)</f>
        <v>0</v>
      </c>
      <c r="AQ117" s="8">
        <f>IF(Fietsen!E116="Wedstrijd",Fietsen!I116,0)</f>
        <v>0</v>
      </c>
      <c r="AR117" s="125"/>
      <c r="AS117" s="143">
        <f>IF(Lopen!G116="Weg",Lopen!H116,0)</f>
        <v>0</v>
      </c>
      <c r="AT117" s="8">
        <f>IF(Lopen!G116="Veld",Lopen!H116,0)</f>
        <v>0</v>
      </c>
      <c r="AU117" s="8">
        <f>IF(Lopen!G116="Piste",Lopen!H116,0)</f>
        <v>0</v>
      </c>
      <c r="AV117" s="139"/>
      <c r="AW117" s="8">
        <f>IF(Lopen!E116="Herstel",Lopen!H116,0)</f>
        <v>0</v>
      </c>
      <c r="AX117" s="8">
        <f>IF(Lopen!E116="Extensieve duur",Lopen!H116,0)</f>
        <v>0</v>
      </c>
      <c r="AY117" s="8">
        <f>IF(Lopen!E116="Tempoloop",Lopen!H116,0)</f>
        <v>0</v>
      </c>
      <c r="AZ117" s="8">
        <f>IF(Lopen!E116="Wisselloop",Lopen!H116,0)</f>
        <v>0</v>
      </c>
      <c r="BA117" s="8">
        <f>IF(Lopen!E116="Blokloop",Lopen!H116,0)</f>
        <v>0</v>
      </c>
      <c r="BB117" s="8">
        <f>IF(Lopen!E116="Versnellingen",Lopen!H116,0)</f>
        <v>0</v>
      </c>
      <c r="BC117" s="8">
        <f>IF(Lopen!E116="Fartlek",Lopen!H116,0)</f>
        <v>0</v>
      </c>
      <c r="BD117" s="8">
        <f>IF(Lopen!E116="Krachttraining",Lopen!H116,0)</f>
        <v>0</v>
      </c>
      <c r="BE117" s="144">
        <f>IF(Lopen!E116="Wedstrijd",Lopen!H116,0)</f>
        <v>0</v>
      </c>
    </row>
    <row r="118" spans="1:57">
      <c r="A118" s="199"/>
      <c r="B118" s="83" t="s">
        <v>17</v>
      </c>
      <c r="C118" s="75">
        <v>40563</v>
      </c>
      <c r="D118" s="153"/>
      <c r="E118" s="85">
        <f>IF(Zwemmen!H117&gt;0,1,0)</f>
        <v>0</v>
      </c>
      <c r="F118" s="85">
        <f>IF(Fietsen!I117&gt;0,1,0)</f>
        <v>0</v>
      </c>
      <c r="G118" s="85">
        <f>IF(Lopen!H117&gt;0,1,0)</f>
        <v>0</v>
      </c>
      <c r="H118" s="107"/>
      <c r="I118" s="95">
        <f>IF(Zwemmen!E117="Zwembad Aalst",1,0)</f>
        <v>0</v>
      </c>
      <c r="J118" s="85">
        <f>IF(Zwemmen!E117="Zwembad Brussel",1,0)</f>
        <v>0</v>
      </c>
      <c r="K118" s="85">
        <f>IF(Zwemmen!E117="Zwembad Wachtebeke",1,0)</f>
        <v>0</v>
      </c>
      <c r="L118" s="85">
        <f>IF(Zwemmen!E117="Zwembad Ander",1,0)</f>
        <v>0</v>
      </c>
      <c r="M118" s="85">
        <f>IF(Zwemmen!E117="Open Water Nieuwdonk",1,0)</f>
        <v>0</v>
      </c>
      <c r="N118" s="85">
        <f>IF(Zwemmen!E117="Open Water Ander",1,0)</f>
        <v>0</v>
      </c>
      <c r="O118" s="104"/>
      <c r="P118" s="85">
        <f t="shared" si="9"/>
        <v>0</v>
      </c>
      <c r="Q118" s="85">
        <f t="shared" si="10"/>
        <v>0</v>
      </c>
      <c r="R118" s="104"/>
      <c r="S118" s="89">
        <f>IF(Zwemmen!F117="Techniek",Zwemmen!I117,0)</f>
        <v>0</v>
      </c>
      <c r="T118" s="89">
        <f>IF(Zwemmen!F117="Extensieve uithouding",Zwemmen!I117,0)</f>
        <v>0</v>
      </c>
      <c r="U118" s="89">
        <f>IF(Zwemmen!F117="Intensieve uithouding",Zwemmen!I117,0)</f>
        <v>0</v>
      </c>
      <c r="V118" s="89">
        <f>IF(Zwemmen!F117="Snelheid",Zwemmen!I117,0)</f>
        <v>0</v>
      </c>
      <c r="W118" s="96">
        <f>IF(Zwemmen!F117="Wedstrijd",Zwemmen!I117,0)</f>
        <v>0</v>
      </c>
      <c r="X118" s="124"/>
      <c r="Y118" s="8">
        <f>IF(Fietsen!H117="Wegfiets",Fietsen!I117,0)</f>
        <v>0</v>
      </c>
      <c r="Z118" s="8">
        <f>IF(Fietsen!H117="Tijdritfiets",Fietsen!I117,0)</f>
        <v>0</v>
      </c>
      <c r="AA118" s="8">
        <f>IF(Fietsen!H117="Mountainbike",Fietsen!I117,0)</f>
        <v>0</v>
      </c>
      <c r="AB118" s="124"/>
      <c r="AC118" s="8">
        <f>IF(Fietsen!G117="Weg",Fietsen!I117,0)</f>
        <v>0</v>
      </c>
      <c r="AD118" s="8">
        <f>IF(Fietsen!G117="Rollen",Fietsen!I117,0)</f>
        <v>0</v>
      </c>
      <c r="AE118" s="8">
        <f>IF(Fietsen!G117="Veld",Fietsen!I117,0)</f>
        <v>0</v>
      </c>
      <c r="AF118" s="125"/>
      <c r="AG118" s="8">
        <f>IF(Fietsen!E117="Herstel",Fietsen!I117,0)</f>
        <v>0</v>
      </c>
      <c r="AH118" s="8">
        <f>IF(Fietsen!E117="LSD",Fietsen!I117,0)</f>
        <v>0</v>
      </c>
      <c r="AI118" s="8">
        <f>IF(Fietsen!E117="Extensieve uithouding",Fietsen!I117,0)</f>
        <v>0</v>
      </c>
      <c r="AJ118" s="8">
        <f>IF(Fietsen!E117="Intensieve uithouding",Fietsen!I117,0)</f>
        <v>0</v>
      </c>
      <c r="AK118" s="8">
        <f>IF(Fietsen!E117="Interval/Blokken",Fietsen!I117,0)</f>
        <v>0</v>
      </c>
      <c r="AL118" s="8">
        <f>IF(Fietsen!E117="VO2max",Fietsen!I117,0)</f>
        <v>0</v>
      </c>
      <c r="AM118" s="8">
        <f>IF(Fietsen!E117="Snelheid",Fietsen!I117,0)</f>
        <v>0</v>
      </c>
      <c r="AN118" s="8">
        <f>IF(Fietsen!E117="Souplesse",Fietsen!I117,0)</f>
        <v>0</v>
      </c>
      <c r="AO118" s="8">
        <f>IF(Fietsen!E117="Krachtuithouding",Fietsen!I117,0)</f>
        <v>0</v>
      </c>
      <c r="AP118" s="8">
        <f>IF(Fietsen!E117="Explosieve kracht",Fietsen!I117,0)</f>
        <v>0</v>
      </c>
      <c r="AQ118" s="8">
        <f>IF(Fietsen!E117="Wedstrijd",Fietsen!I117,0)</f>
        <v>0</v>
      </c>
      <c r="AR118" s="125"/>
      <c r="AS118" s="143">
        <f>IF(Lopen!G117="Weg",Lopen!H117,0)</f>
        <v>0</v>
      </c>
      <c r="AT118" s="8">
        <f>IF(Lopen!G117="Veld",Lopen!H117,0)</f>
        <v>0</v>
      </c>
      <c r="AU118" s="8">
        <f>IF(Lopen!G117="Piste",Lopen!H117,0)</f>
        <v>0</v>
      </c>
      <c r="AV118" s="139"/>
      <c r="AW118" s="8">
        <f>IF(Lopen!E117="Herstel",Lopen!H117,0)</f>
        <v>0</v>
      </c>
      <c r="AX118" s="8">
        <f>IF(Lopen!E117="Extensieve duur",Lopen!H117,0)</f>
        <v>0</v>
      </c>
      <c r="AY118" s="8">
        <f>IF(Lopen!E117="Tempoloop",Lopen!H117,0)</f>
        <v>0</v>
      </c>
      <c r="AZ118" s="8">
        <f>IF(Lopen!E117="Wisselloop",Lopen!H117,0)</f>
        <v>0</v>
      </c>
      <c r="BA118" s="8">
        <f>IF(Lopen!E117="Blokloop",Lopen!H117,0)</f>
        <v>0</v>
      </c>
      <c r="BB118" s="8">
        <f>IF(Lopen!E117="Versnellingen",Lopen!H117,0)</f>
        <v>0</v>
      </c>
      <c r="BC118" s="8">
        <f>IF(Lopen!E117="Fartlek",Lopen!H117,0)</f>
        <v>0</v>
      </c>
      <c r="BD118" s="8">
        <f>IF(Lopen!E117="Krachttraining",Lopen!H117,0)</f>
        <v>0</v>
      </c>
      <c r="BE118" s="144">
        <f>IF(Lopen!E117="Wedstrijd",Lopen!H117,0)</f>
        <v>0</v>
      </c>
    </row>
    <row r="119" spans="1:57">
      <c r="A119" s="199"/>
      <c r="B119" s="83" t="s">
        <v>11</v>
      </c>
      <c r="C119" s="75">
        <v>40564</v>
      </c>
      <c r="D119" s="153"/>
      <c r="E119" s="85">
        <f>IF(Zwemmen!H118&gt;0,1,0)</f>
        <v>0</v>
      </c>
      <c r="F119" s="85">
        <f>IF(Fietsen!I118&gt;0,1,0)</f>
        <v>0</v>
      </c>
      <c r="G119" s="85">
        <f>IF(Lopen!H118&gt;0,1,0)</f>
        <v>0</v>
      </c>
      <c r="H119" s="107"/>
      <c r="I119" s="95">
        <f>IF(Zwemmen!E118="Zwembad Aalst",1,0)</f>
        <v>0</v>
      </c>
      <c r="J119" s="85">
        <f>IF(Zwemmen!E118="Zwembad Brussel",1,0)</f>
        <v>0</v>
      </c>
      <c r="K119" s="85">
        <f>IF(Zwemmen!E118="Zwembad Wachtebeke",1,0)</f>
        <v>0</v>
      </c>
      <c r="L119" s="85">
        <f>IF(Zwemmen!E118="Zwembad Ander",1,0)</f>
        <v>0</v>
      </c>
      <c r="M119" s="85">
        <f>IF(Zwemmen!E118="Open Water Nieuwdonk",1,0)</f>
        <v>0</v>
      </c>
      <c r="N119" s="85">
        <f>IF(Zwemmen!E118="Open Water Ander",1,0)</f>
        <v>0</v>
      </c>
      <c r="O119" s="104"/>
      <c r="P119" s="85">
        <f t="shared" si="9"/>
        <v>0</v>
      </c>
      <c r="Q119" s="85">
        <f t="shared" si="10"/>
        <v>0</v>
      </c>
      <c r="R119" s="104"/>
      <c r="S119" s="89">
        <f>IF(Zwemmen!F118="Techniek",Zwemmen!I118,0)</f>
        <v>0</v>
      </c>
      <c r="T119" s="89">
        <f>IF(Zwemmen!F118="Extensieve uithouding",Zwemmen!I118,0)</f>
        <v>0</v>
      </c>
      <c r="U119" s="89">
        <f>IF(Zwemmen!F118="Intensieve uithouding",Zwemmen!I118,0)</f>
        <v>0</v>
      </c>
      <c r="V119" s="89">
        <f>IF(Zwemmen!F118="Snelheid",Zwemmen!I118,0)</f>
        <v>0</v>
      </c>
      <c r="W119" s="96">
        <f>IF(Zwemmen!F118="Wedstrijd",Zwemmen!I118,0)</f>
        <v>0</v>
      </c>
      <c r="X119" s="124"/>
      <c r="Y119" s="8">
        <f>IF(Fietsen!H118="Wegfiets",Fietsen!I118,0)</f>
        <v>0</v>
      </c>
      <c r="Z119" s="8">
        <f>IF(Fietsen!H118="Tijdritfiets",Fietsen!I118,0)</f>
        <v>0</v>
      </c>
      <c r="AA119" s="8">
        <f>IF(Fietsen!H118="Mountainbike",Fietsen!I118,0)</f>
        <v>0</v>
      </c>
      <c r="AB119" s="124"/>
      <c r="AC119" s="8">
        <f>IF(Fietsen!G118="Weg",Fietsen!I118,0)</f>
        <v>0</v>
      </c>
      <c r="AD119" s="8">
        <f>IF(Fietsen!G118="Rollen",Fietsen!I118,0)</f>
        <v>0</v>
      </c>
      <c r="AE119" s="8">
        <f>IF(Fietsen!G118="Veld",Fietsen!I118,0)</f>
        <v>0</v>
      </c>
      <c r="AF119" s="125"/>
      <c r="AG119" s="8">
        <f>IF(Fietsen!E118="Herstel",Fietsen!I118,0)</f>
        <v>0</v>
      </c>
      <c r="AH119" s="8">
        <f>IF(Fietsen!E118="LSD",Fietsen!I118,0)</f>
        <v>0</v>
      </c>
      <c r="AI119" s="8">
        <f>IF(Fietsen!E118="Extensieve uithouding",Fietsen!I118,0)</f>
        <v>0</v>
      </c>
      <c r="AJ119" s="8">
        <f>IF(Fietsen!E118="Intensieve uithouding",Fietsen!I118,0)</f>
        <v>0</v>
      </c>
      <c r="AK119" s="8">
        <f>IF(Fietsen!E118="Interval/Blokken",Fietsen!I118,0)</f>
        <v>0</v>
      </c>
      <c r="AL119" s="8">
        <f>IF(Fietsen!E118="VO2max",Fietsen!I118,0)</f>
        <v>0</v>
      </c>
      <c r="AM119" s="8">
        <f>IF(Fietsen!E118="Snelheid",Fietsen!I118,0)</f>
        <v>0</v>
      </c>
      <c r="AN119" s="8">
        <f>IF(Fietsen!E118="Souplesse",Fietsen!I118,0)</f>
        <v>0</v>
      </c>
      <c r="AO119" s="8">
        <f>IF(Fietsen!E118="Krachtuithouding",Fietsen!I118,0)</f>
        <v>0</v>
      </c>
      <c r="AP119" s="8">
        <f>IF(Fietsen!E118="Explosieve kracht",Fietsen!I118,0)</f>
        <v>0</v>
      </c>
      <c r="AQ119" s="8">
        <f>IF(Fietsen!E118="Wedstrijd",Fietsen!I118,0)</f>
        <v>0</v>
      </c>
      <c r="AR119" s="125"/>
      <c r="AS119" s="143">
        <f>IF(Lopen!G118="Weg",Lopen!H118,0)</f>
        <v>0</v>
      </c>
      <c r="AT119" s="8">
        <f>IF(Lopen!G118="Veld",Lopen!H118,0)</f>
        <v>0</v>
      </c>
      <c r="AU119" s="8">
        <f>IF(Lopen!G118="Piste",Lopen!H118,0)</f>
        <v>0</v>
      </c>
      <c r="AV119" s="139"/>
      <c r="AW119" s="8">
        <f>IF(Lopen!E118="Herstel",Lopen!H118,0)</f>
        <v>0</v>
      </c>
      <c r="AX119" s="8">
        <f>IF(Lopen!E118="Extensieve duur",Lopen!H118,0)</f>
        <v>0</v>
      </c>
      <c r="AY119" s="8">
        <f>IF(Lopen!E118="Tempoloop",Lopen!H118,0)</f>
        <v>0</v>
      </c>
      <c r="AZ119" s="8">
        <f>IF(Lopen!E118="Wisselloop",Lopen!H118,0)</f>
        <v>0</v>
      </c>
      <c r="BA119" s="8">
        <f>IF(Lopen!E118="Blokloop",Lopen!H118,0)</f>
        <v>0</v>
      </c>
      <c r="BB119" s="8">
        <f>IF(Lopen!E118="Versnellingen",Lopen!H118,0)</f>
        <v>0</v>
      </c>
      <c r="BC119" s="8">
        <f>IF(Lopen!E118="Fartlek",Lopen!H118,0)</f>
        <v>0</v>
      </c>
      <c r="BD119" s="8">
        <f>IF(Lopen!E118="Krachttraining",Lopen!H118,0)</f>
        <v>0</v>
      </c>
      <c r="BE119" s="144">
        <f>IF(Lopen!E118="Wedstrijd",Lopen!H118,0)</f>
        <v>0</v>
      </c>
    </row>
    <row r="120" spans="1:57">
      <c r="A120" s="199"/>
      <c r="B120" s="19" t="s">
        <v>12</v>
      </c>
      <c r="C120" s="77">
        <v>40565</v>
      </c>
      <c r="D120" s="153"/>
      <c r="E120" s="86">
        <f>IF(Zwemmen!H119&gt;0,1,0)</f>
        <v>0</v>
      </c>
      <c r="F120" s="86">
        <f>IF(Fietsen!I119&gt;0,1,0)</f>
        <v>0</v>
      </c>
      <c r="G120" s="86">
        <f>IF(Lopen!H119&gt;0,1,0)</f>
        <v>0</v>
      </c>
      <c r="H120" s="107"/>
      <c r="I120" s="97">
        <f>IF(Zwemmen!E119="Zwembad Aalst",1,0)</f>
        <v>0</v>
      </c>
      <c r="J120" s="86">
        <f>IF(Zwemmen!E119="Zwembad Brussel",1,0)</f>
        <v>0</v>
      </c>
      <c r="K120" s="86">
        <f>IF(Zwemmen!E119="Zwembad Wachtebeke",1,0)</f>
        <v>0</v>
      </c>
      <c r="L120" s="86">
        <f>IF(Zwemmen!E119="Zwembad Ander",1,0)</f>
        <v>0</v>
      </c>
      <c r="M120" s="86">
        <f>IF(Zwemmen!E119="Open Water Nieuwdonk",1,0)</f>
        <v>0</v>
      </c>
      <c r="N120" s="86">
        <f>IF(Zwemmen!E119="Open Water Ander",1,0)</f>
        <v>0</v>
      </c>
      <c r="O120" s="104"/>
      <c r="P120" s="86">
        <f t="shared" si="9"/>
        <v>0</v>
      </c>
      <c r="Q120" s="86">
        <f t="shared" si="10"/>
        <v>0</v>
      </c>
      <c r="R120" s="104"/>
      <c r="S120" s="90">
        <f>IF(Zwemmen!F119="Techniek",Zwemmen!I119,0)</f>
        <v>0</v>
      </c>
      <c r="T120" s="90">
        <f>IF(Zwemmen!F119="Extensieve uithouding",Zwemmen!I119,0)</f>
        <v>0</v>
      </c>
      <c r="U120" s="90">
        <f>IF(Zwemmen!F119="Intensieve uithouding",Zwemmen!I119,0)</f>
        <v>0</v>
      </c>
      <c r="V120" s="90">
        <f>IF(Zwemmen!F119="Snelheid",Zwemmen!I119,0)</f>
        <v>0</v>
      </c>
      <c r="W120" s="98">
        <f>IF(Zwemmen!F119="Wedstrijd",Zwemmen!I119,0)</f>
        <v>0</v>
      </c>
      <c r="X120" s="124"/>
      <c r="Y120" s="122">
        <f>IF(Fietsen!H119="Wegfiets",Fietsen!I119,0)</f>
        <v>0</v>
      </c>
      <c r="Z120" s="122">
        <f>IF(Fietsen!H119="Tijdritfiets",Fietsen!I119,0)</f>
        <v>0</v>
      </c>
      <c r="AA120" s="122">
        <f>IF(Fietsen!H119="Mountainbike",Fietsen!I119,0)</f>
        <v>0</v>
      </c>
      <c r="AB120" s="124"/>
      <c r="AC120" s="122">
        <f>IF(Fietsen!G119="Weg",Fietsen!I119,0)</f>
        <v>0</v>
      </c>
      <c r="AD120" s="122">
        <f>IF(Fietsen!G119="Rollen",Fietsen!I119,0)</f>
        <v>0</v>
      </c>
      <c r="AE120" s="122">
        <f>IF(Fietsen!G119="Veld",Fietsen!I119,0)</f>
        <v>0</v>
      </c>
      <c r="AF120" s="125"/>
      <c r="AG120" s="122">
        <f>IF(Fietsen!E119="Herstel",Fietsen!I119,0)</f>
        <v>0</v>
      </c>
      <c r="AH120" s="122">
        <f>IF(Fietsen!E119="LSD",Fietsen!I119,0)</f>
        <v>0</v>
      </c>
      <c r="AI120" s="122">
        <f>IF(Fietsen!E119="Extensieve uithouding",Fietsen!I119,0)</f>
        <v>0</v>
      </c>
      <c r="AJ120" s="122">
        <f>IF(Fietsen!E119="Intensieve uithouding",Fietsen!I119,0)</f>
        <v>0</v>
      </c>
      <c r="AK120" s="122">
        <f>IF(Fietsen!E119="Interval/Blokken",Fietsen!I119,0)</f>
        <v>0</v>
      </c>
      <c r="AL120" s="122">
        <f>IF(Fietsen!E119="VO2max",Fietsen!I119,0)</f>
        <v>0</v>
      </c>
      <c r="AM120" s="122">
        <f>IF(Fietsen!E119="Snelheid",Fietsen!I119,0)</f>
        <v>0</v>
      </c>
      <c r="AN120" s="122">
        <f>IF(Fietsen!E119="Souplesse",Fietsen!I119,0)</f>
        <v>0</v>
      </c>
      <c r="AO120" s="122">
        <f>IF(Fietsen!E119="Krachtuithouding",Fietsen!I119,0)</f>
        <v>0</v>
      </c>
      <c r="AP120" s="122">
        <f>IF(Fietsen!E119="Explosieve kracht",Fietsen!I119,0)</f>
        <v>0</v>
      </c>
      <c r="AQ120" s="122">
        <f>IF(Fietsen!E119="Wedstrijd",Fietsen!I119,0)</f>
        <v>0</v>
      </c>
      <c r="AR120" s="125"/>
      <c r="AS120" s="141">
        <f>IF(Lopen!G119="Weg",Lopen!H119,0)</f>
        <v>0</v>
      </c>
      <c r="AT120" s="122">
        <f>IF(Lopen!G119="Veld",Lopen!H119,0)</f>
        <v>0</v>
      </c>
      <c r="AU120" s="122">
        <f>IF(Lopen!G119="Piste",Lopen!H119,0)</f>
        <v>0</v>
      </c>
      <c r="AV120" s="139"/>
      <c r="AW120" s="122">
        <f>IF(Lopen!E119="Herstel",Lopen!H119,0)</f>
        <v>0</v>
      </c>
      <c r="AX120" s="122">
        <f>IF(Lopen!E119="Extensieve duur",Lopen!H119,0)</f>
        <v>0</v>
      </c>
      <c r="AY120" s="122">
        <f>IF(Lopen!E119="Tempoloop",Lopen!H119,0)</f>
        <v>0</v>
      </c>
      <c r="AZ120" s="122">
        <f>IF(Lopen!E119="Wisselloop",Lopen!H119,0)</f>
        <v>0</v>
      </c>
      <c r="BA120" s="122">
        <f>IF(Lopen!E119="Blokloop",Lopen!H119,0)</f>
        <v>0</v>
      </c>
      <c r="BB120" s="122">
        <f>IF(Lopen!E119="Versnellingen",Lopen!H119,0)</f>
        <v>0</v>
      </c>
      <c r="BC120" s="122">
        <f>IF(Lopen!E119="Fartlek",Lopen!H119,0)</f>
        <v>0</v>
      </c>
      <c r="BD120" s="122">
        <f>IF(Lopen!E119="Krachttraining",Lopen!H119,0)</f>
        <v>0</v>
      </c>
      <c r="BE120" s="142">
        <f>IF(Lopen!E119="Wedstrijd",Lopen!H119,0)</f>
        <v>0</v>
      </c>
    </row>
    <row r="121" spans="1:57">
      <c r="A121" s="199"/>
      <c r="B121" s="19" t="s">
        <v>13</v>
      </c>
      <c r="C121" s="77">
        <v>40566</v>
      </c>
      <c r="D121" s="153"/>
      <c r="E121" s="86">
        <f>IF(Zwemmen!H120&gt;0,1,0)</f>
        <v>0</v>
      </c>
      <c r="F121" s="86">
        <f>IF(Fietsen!I120&gt;0,1,0)</f>
        <v>0</v>
      </c>
      <c r="G121" s="86">
        <f>IF(Lopen!H120&gt;0,1,0)</f>
        <v>0</v>
      </c>
      <c r="H121" s="107"/>
      <c r="I121" s="97">
        <f>IF(Zwemmen!E120="Zwembad Aalst",1,0)</f>
        <v>0</v>
      </c>
      <c r="J121" s="86">
        <f>IF(Zwemmen!E120="Zwembad Brussel",1,0)</f>
        <v>0</v>
      </c>
      <c r="K121" s="86">
        <f>IF(Zwemmen!E120="Zwembad Wachtebeke",1,0)</f>
        <v>0</v>
      </c>
      <c r="L121" s="86">
        <f>IF(Zwemmen!E120="Zwembad Ander",1,0)</f>
        <v>0</v>
      </c>
      <c r="M121" s="86">
        <f>IF(Zwemmen!E120="Open Water Nieuwdonk",1,0)</f>
        <v>0</v>
      </c>
      <c r="N121" s="86">
        <f>IF(Zwemmen!E120="Open Water Ander",1,0)</f>
        <v>0</v>
      </c>
      <c r="O121" s="104"/>
      <c r="P121" s="86">
        <f t="shared" si="9"/>
        <v>0</v>
      </c>
      <c r="Q121" s="86">
        <f t="shared" si="10"/>
        <v>0</v>
      </c>
      <c r="R121" s="104"/>
      <c r="S121" s="90">
        <f>IF(Zwemmen!F120="Techniek",Zwemmen!I120,0)</f>
        <v>0</v>
      </c>
      <c r="T121" s="90">
        <f>IF(Zwemmen!F120="Extensieve uithouding",Zwemmen!I120,0)</f>
        <v>0</v>
      </c>
      <c r="U121" s="90">
        <f>IF(Zwemmen!F120="Intensieve uithouding",Zwemmen!I120,0)</f>
        <v>0</v>
      </c>
      <c r="V121" s="90">
        <f>IF(Zwemmen!F120="Snelheid",Zwemmen!I120,0)</f>
        <v>0</v>
      </c>
      <c r="W121" s="98">
        <f>IF(Zwemmen!F120="Wedstrijd",Zwemmen!I120,0)</f>
        <v>0</v>
      </c>
      <c r="X121" s="124"/>
      <c r="Y121" s="122">
        <f>IF(Fietsen!H120="Wegfiets",Fietsen!I120,0)</f>
        <v>0</v>
      </c>
      <c r="Z121" s="122">
        <f>IF(Fietsen!H120="Tijdritfiets",Fietsen!I120,0)</f>
        <v>0</v>
      </c>
      <c r="AA121" s="122">
        <f>IF(Fietsen!H120="Mountainbike",Fietsen!I120,0)</f>
        <v>0</v>
      </c>
      <c r="AB121" s="124"/>
      <c r="AC121" s="122">
        <f>IF(Fietsen!G120="Weg",Fietsen!I120,0)</f>
        <v>0</v>
      </c>
      <c r="AD121" s="122">
        <f>IF(Fietsen!G120="Rollen",Fietsen!I120,0)</f>
        <v>0</v>
      </c>
      <c r="AE121" s="122">
        <f>IF(Fietsen!G120="Veld",Fietsen!I120,0)</f>
        <v>0</v>
      </c>
      <c r="AF121" s="125"/>
      <c r="AG121" s="122">
        <f>IF(Fietsen!E120="Herstel",Fietsen!I120,0)</f>
        <v>0</v>
      </c>
      <c r="AH121" s="122">
        <f>IF(Fietsen!E120="LSD",Fietsen!I120,0)</f>
        <v>0</v>
      </c>
      <c r="AI121" s="122">
        <f>IF(Fietsen!E120="Extensieve uithouding",Fietsen!I120,0)</f>
        <v>0</v>
      </c>
      <c r="AJ121" s="122">
        <f>IF(Fietsen!E120="Intensieve uithouding",Fietsen!I120,0)</f>
        <v>0</v>
      </c>
      <c r="AK121" s="122">
        <f>IF(Fietsen!E120="Interval/Blokken",Fietsen!I120,0)</f>
        <v>0</v>
      </c>
      <c r="AL121" s="122">
        <f>IF(Fietsen!E120="VO2max",Fietsen!I120,0)</f>
        <v>0</v>
      </c>
      <c r="AM121" s="122">
        <f>IF(Fietsen!E120="Snelheid",Fietsen!I120,0)</f>
        <v>0</v>
      </c>
      <c r="AN121" s="122">
        <f>IF(Fietsen!E120="Souplesse",Fietsen!I120,0)</f>
        <v>0</v>
      </c>
      <c r="AO121" s="122">
        <f>IF(Fietsen!E120="Krachtuithouding",Fietsen!I120,0)</f>
        <v>0</v>
      </c>
      <c r="AP121" s="122">
        <f>IF(Fietsen!E120="Explosieve kracht",Fietsen!I120,0)</f>
        <v>0</v>
      </c>
      <c r="AQ121" s="122">
        <f>IF(Fietsen!E120="Wedstrijd",Fietsen!I120,0)</f>
        <v>0</v>
      </c>
      <c r="AR121" s="125"/>
      <c r="AS121" s="141">
        <f>IF(Lopen!G120="Weg",Lopen!H120,0)</f>
        <v>0</v>
      </c>
      <c r="AT121" s="122">
        <f>IF(Lopen!G120="Veld",Lopen!H120,0)</f>
        <v>0</v>
      </c>
      <c r="AU121" s="122">
        <f>IF(Lopen!G120="Piste",Lopen!H120,0)</f>
        <v>0</v>
      </c>
      <c r="AV121" s="139"/>
      <c r="AW121" s="122">
        <f>IF(Lopen!E120="Herstel",Lopen!H120,0)</f>
        <v>0</v>
      </c>
      <c r="AX121" s="122">
        <f>IF(Lopen!E120="Extensieve duur",Lopen!H120,0)</f>
        <v>0</v>
      </c>
      <c r="AY121" s="122">
        <f>IF(Lopen!E120="Tempoloop",Lopen!H120,0)</f>
        <v>0</v>
      </c>
      <c r="AZ121" s="122">
        <f>IF(Lopen!E120="Wisselloop",Lopen!H120,0)</f>
        <v>0</v>
      </c>
      <c r="BA121" s="122">
        <f>IF(Lopen!E120="Blokloop",Lopen!H120,0)</f>
        <v>0</v>
      </c>
      <c r="BB121" s="122">
        <f>IF(Lopen!E120="Versnellingen",Lopen!H120,0)</f>
        <v>0</v>
      </c>
      <c r="BC121" s="122">
        <f>IF(Lopen!E120="Fartlek",Lopen!H120,0)</f>
        <v>0</v>
      </c>
      <c r="BD121" s="122">
        <f>IF(Lopen!E120="Krachttraining",Lopen!H120,0)</f>
        <v>0</v>
      </c>
      <c r="BE121" s="142">
        <f>IF(Lopen!E120="Wedstrijd",Lopen!H120,0)</f>
        <v>0</v>
      </c>
    </row>
    <row r="122" spans="1:57">
      <c r="A122" s="199" t="s">
        <v>37</v>
      </c>
      <c r="B122" s="83" t="s">
        <v>14</v>
      </c>
      <c r="C122" s="75">
        <v>40567</v>
      </c>
      <c r="D122" s="153"/>
      <c r="E122" s="85">
        <f>IF(Zwemmen!H121&gt;0,1,0)</f>
        <v>0</v>
      </c>
      <c r="F122" s="85">
        <f>IF(Fietsen!I121&gt;0,1,0)</f>
        <v>0</v>
      </c>
      <c r="G122" s="85">
        <f>IF(Lopen!H121&gt;0,1,0)</f>
        <v>0</v>
      </c>
      <c r="H122" s="107"/>
      <c r="I122" s="95">
        <f>IF(Zwemmen!E121="Zwembad Aalst",1,0)</f>
        <v>0</v>
      </c>
      <c r="J122" s="85">
        <f>IF(Zwemmen!E121="Zwembad Brussel",1,0)</f>
        <v>0</v>
      </c>
      <c r="K122" s="85">
        <f>IF(Zwemmen!E121="Zwembad Wachtebeke",1,0)</f>
        <v>0</v>
      </c>
      <c r="L122" s="85">
        <f>IF(Zwemmen!E121="Zwembad Ander",1,0)</f>
        <v>0</v>
      </c>
      <c r="M122" s="85">
        <f>IF(Zwemmen!E121="Open Water Nieuwdonk",1,0)</f>
        <v>0</v>
      </c>
      <c r="N122" s="85">
        <f>IF(Zwemmen!E121="Open Water Ander",1,0)</f>
        <v>0</v>
      </c>
      <c r="O122" s="104"/>
      <c r="P122" s="85">
        <f t="shared" si="9"/>
        <v>0</v>
      </c>
      <c r="Q122" s="85">
        <f t="shared" si="10"/>
        <v>0</v>
      </c>
      <c r="R122" s="104"/>
      <c r="S122" s="89">
        <f>IF(Zwemmen!F121="Techniek",Zwemmen!I121,0)</f>
        <v>0</v>
      </c>
      <c r="T122" s="89">
        <f>IF(Zwemmen!F121="Extensieve uithouding",Zwemmen!I121,0)</f>
        <v>0</v>
      </c>
      <c r="U122" s="89">
        <f>IF(Zwemmen!F121="Intensieve uithouding",Zwemmen!I121,0)</f>
        <v>0</v>
      </c>
      <c r="V122" s="89">
        <f>IF(Zwemmen!F121="Snelheid",Zwemmen!I121,0)</f>
        <v>0</v>
      </c>
      <c r="W122" s="96">
        <f>IF(Zwemmen!F121="Wedstrijd",Zwemmen!I121,0)</f>
        <v>0</v>
      </c>
      <c r="X122" s="124"/>
      <c r="Y122" s="8">
        <f>IF(Fietsen!H121="Wegfiets",Fietsen!I121,0)</f>
        <v>0</v>
      </c>
      <c r="Z122" s="8">
        <f>IF(Fietsen!H121="Tijdritfiets",Fietsen!I121,0)</f>
        <v>0</v>
      </c>
      <c r="AA122" s="8">
        <f>IF(Fietsen!H121="Mountainbike",Fietsen!I121,0)</f>
        <v>0</v>
      </c>
      <c r="AB122" s="124"/>
      <c r="AC122" s="8">
        <f>IF(Fietsen!G121="Weg",Fietsen!I121,0)</f>
        <v>0</v>
      </c>
      <c r="AD122" s="8">
        <f>IF(Fietsen!G121="Rollen",Fietsen!I121,0)</f>
        <v>0</v>
      </c>
      <c r="AE122" s="8">
        <f>IF(Fietsen!G121="Veld",Fietsen!I121,0)</f>
        <v>0</v>
      </c>
      <c r="AF122" s="125"/>
      <c r="AG122" s="8">
        <f>IF(Fietsen!E121="Herstel",Fietsen!I121,0)</f>
        <v>0</v>
      </c>
      <c r="AH122" s="8">
        <f>IF(Fietsen!E121="LSD",Fietsen!I121,0)</f>
        <v>0</v>
      </c>
      <c r="AI122" s="8">
        <f>IF(Fietsen!E121="Extensieve uithouding",Fietsen!I121,0)</f>
        <v>0</v>
      </c>
      <c r="AJ122" s="8">
        <f>IF(Fietsen!E121="Intensieve uithouding",Fietsen!I121,0)</f>
        <v>0</v>
      </c>
      <c r="AK122" s="8">
        <f>IF(Fietsen!E121="Interval/Blokken",Fietsen!I121,0)</f>
        <v>0</v>
      </c>
      <c r="AL122" s="8">
        <f>IF(Fietsen!E121="VO2max",Fietsen!I121,0)</f>
        <v>0</v>
      </c>
      <c r="AM122" s="8">
        <f>IF(Fietsen!E121="Snelheid",Fietsen!I121,0)</f>
        <v>0</v>
      </c>
      <c r="AN122" s="8">
        <f>IF(Fietsen!E121="Souplesse",Fietsen!I121,0)</f>
        <v>0</v>
      </c>
      <c r="AO122" s="8">
        <f>IF(Fietsen!E121="Krachtuithouding",Fietsen!I121,0)</f>
        <v>0</v>
      </c>
      <c r="AP122" s="8">
        <f>IF(Fietsen!E121="Explosieve kracht",Fietsen!I121,0)</f>
        <v>0</v>
      </c>
      <c r="AQ122" s="8">
        <f>IF(Fietsen!E121="Wedstrijd",Fietsen!I121,0)</f>
        <v>0</v>
      </c>
      <c r="AR122" s="125"/>
      <c r="AS122" s="143">
        <f>IF(Lopen!G121="Weg",Lopen!H121,0)</f>
        <v>0</v>
      </c>
      <c r="AT122" s="8">
        <f>IF(Lopen!G121="Veld",Lopen!H121,0)</f>
        <v>0</v>
      </c>
      <c r="AU122" s="8">
        <f>IF(Lopen!G121="Piste",Lopen!H121,0)</f>
        <v>0</v>
      </c>
      <c r="AV122" s="139"/>
      <c r="AW122" s="8">
        <f>IF(Lopen!E121="Herstel",Lopen!H121,0)</f>
        <v>0</v>
      </c>
      <c r="AX122" s="8">
        <f>IF(Lopen!E121="Extensieve duur",Lopen!H121,0)</f>
        <v>0</v>
      </c>
      <c r="AY122" s="8">
        <f>IF(Lopen!E121="Tempoloop",Lopen!H121,0)</f>
        <v>0</v>
      </c>
      <c r="AZ122" s="8">
        <f>IF(Lopen!E121="Wisselloop",Lopen!H121,0)</f>
        <v>0</v>
      </c>
      <c r="BA122" s="8">
        <f>IF(Lopen!E121="Blokloop",Lopen!H121,0)</f>
        <v>0</v>
      </c>
      <c r="BB122" s="8">
        <f>IF(Lopen!E121="Versnellingen",Lopen!H121,0)</f>
        <v>0</v>
      </c>
      <c r="BC122" s="8">
        <f>IF(Lopen!E121="Fartlek",Lopen!H121,0)</f>
        <v>0</v>
      </c>
      <c r="BD122" s="8">
        <f>IF(Lopen!E121="Krachttraining",Lopen!H121,0)</f>
        <v>0</v>
      </c>
      <c r="BE122" s="144">
        <f>IF(Lopen!E121="Wedstrijd",Lopen!H121,0)</f>
        <v>0</v>
      </c>
    </row>
    <row r="123" spans="1:57">
      <c r="A123" s="199"/>
      <c r="B123" s="83" t="s">
        <v>15</v>
      </c>
      <c r="C123" s="75">
        <v>40568</v>
      </c>
      <c r="D123" s="153"/>
      <c r="E123" s="85">
        <f>IF(Zwemmen!H122&gt;0,1,0)</f>
        <v>0</v>
      </c>
      <c r="F123" s="85">
        <f>IF(Fietsen!I122&gt;0,1,0)</f>
        <v>0</v>
      </c>
      <c r="G123" s="85">
        <f>IF(Lopen!H122&gt;0,1,0)</f>
        <v>0</v>
      </c>
      <c r="H123" s="107"/>
      <c r="I123" s="95">
        <f>IF(Zwemmen!E122="Zwembad Aalst",1,0)</f>
        <v>0</v>
      </c>
      <c r="J123" s="85">
        <f>IF(Zwemmen!E122="Zwembad Brussel",1,0)</f>
        <v>0</v>
      </c>
      <c r="K123" s="85">
        <f>IF(Zwemmen!E122="Zwembad Wachtebeke",1,0)</f>
        <v>0</v>
      </c>
      <c r="L123" s="85">
        <f>IF(Zwemmen!E122="Zwembad Ander",1,0)</f>
        <v>0</v>
      </c>
      <c r="M123" s="85">
        <f>IF(Zwemmen!E122="Open Water Nieuwdonk",1,0)</f>
        <v>0</v>
      </c>
      <c r="N123" s="85">
        <f>IF(Zwemmen!E122="Open Water Ander",1,0)</f>
        <v>0</v>
      </c>
      <c r="O123" s="104"/>
      <c r="P123" s="85">
        <f t="shared" si="9"/>
        <v>0</v>
      </c>
      <c r="Q123" s="85">
        <f t="shared" si="10"/>
        <v>0</v>
      </c>
      <c r="R123" s="104"/>
      <c r="S123" s="89">
        <f>IF(Zwemmen!F122="Techniek",Zwemmen!I122,0)</f>
        <v>0</v>
      </c>
      <c r="T123" s="89">
        <f>IF(Zwemmen!F122="Extensieve uithouding",Zwemmen!I122,0)</f>
        <v>0</v>
      </c>
      <c r="U123" s="89">
        <f>IF(Zwemmen!F122="Intensieve uithouding",Zwemmen!I122,0)</f>
        <v>0</v>
      </c>
      <c r="V123" s="89">
        <f>IF(Zwemmen!F122="Snelheid",Zwemmen!I122,0)</f>
        <v>0</v>
      </c>
      <c r="W123" s="96">
        <f>IF(Zwemmen!F122="Wedstrijd",Zwemmen!I122,0)</f>
        <v>0</v>
      </c>
      <c r="X123" s="124"/>
      <c r="Y123" s="8">
        <f>IF(Fietsen!H122="Wegfiets",Fietsen!I122,0)</f>
        <v>0</v>
      </c>
      <c r="Z123" s="8">
        <f>IF(Fietsen!H122="Tijdritfiets",Fietsen!I122,0)</f>
        <v>0</v>
      </c>
      <c r="AA123" s="8">
        <f>IF(Fietsen!H122="Mountainbike",Fietsen!I122,0)</f>
        <v>0</v>
      </c>
      <c r="AB123" s="124"/>
      <c r="AC123" s="8">
        <f>IF(Fietsen!G122="Weg",Fietsen!I122,0)</f>
        <v>0</v>
      </c>
      <c r="AD123" s="8">
        <f>IF(Fietsen!G122="Rollen",Fietsen!I122,0)</f>
        <v>0</v>
      </c>
      <c r="AE123" s="8">
        <f>IF(Fietsen!G122="Veld",Fietsen!I122,0)</f>
        <v>0</v>
      </c>
      <c r="AF123" s="125"/>
      <c r="AG123" s="8">
        <f>IF(Fietsen!E122="Herstel",Fietsen!I122,0)</f>
        <v>0</v>
      </c>
      <c r="AH123" s="8">
        <f>IF(Fietsen!E122="LSD",Fietsen!I122,0)</f>
        <v>0</v>
      </c>
      <c r="AI123" s="8">
        <f>IF(Fietsen!E122="Extensieve uithouding",Fietsen!I122,0)</f>
        <v>0</v>
      </c>
      <c r="AJ123" s="8">
        <f>IF(Fietsen!E122="Intensieve uithouding",Fietsen!I122,0)</f>
        <v>0</v>
      </c>
      <c r="AK123" s="8">
        <f>IF(Fietsen!E122="Interval/Blokken",Fietsen!I122,0)</f>
        <v>0</v>
      </c>
      <c r="AL123" s="8">
        <f>IF(Fietsen!E122="VO2max",Fietsen!I122,0)</f>
        <v>0</v>
      </c>
      <c r="AM123" s="8">
        <f>IF(Fietsen!E122="Snelheid",Fietsen!I122,0)</f>
        <v>0</v>
      </c>
      <c r="AN123" s="8">
        <f>IF(Fietsen!E122="Souplesse",Fietsen!I122,0)</f>
        <v>0</v>
      </c>
      <c r="AO123" s="8">
        <f>IF(Fietsen!E122="Krachtuithouding",Fietsen!I122,0)</f>
        <v>0</v>
      </c>
      <c r="AP123" s="8">
        <f>IF(Fietsen!E122="Explosieve kracht",Fietsen!I122,0)</f>
        <v>0</v>
      </c>
      <c r="AQ123" s="8">
        <f>IF(Fietsen!E122="Wedstrijd",Fietsen!I122,0)</f>
        <v>0</v>
      </c>
      <c r="AR123" s="125"/>
      <c r="AS123" s="143">
        <f>IF(Lopen!G122="Weg",Lopen!H122,0)</f>
        <v>0</v>
      </c>
      <c r="AT123" s="8">
        <f>IF(Lopen!G122="Veld",Lopen!H122,0)</f>
        <v>0</v>
      </c>
      <c r="AU123" s="8">
        <f>IF(Lopen!G122="Piste",Lopen!H122,0)</f>
        <v>0</v>
      </c>
      <c r="AV123" s="139"/>
      <c r="AW123" s="8">
        <f>IF(Lopen!E122="Herstel",Lopen!H122,0)</f>
        <v>0</v>
      </c>
      <c r="AX123" s="8">
        <f>IF(Lopen!E122="Extensieve duur",Lopen!H122,0)</f>
        <v>0</v>
      </c>
      <c r="AY123" s="8">
        <f>IF(Lopen!E122="Tempoloop",Lopen!H122,0)</f>
        <v>0</v>
      </c>
      <c r="AZ123" s="8">
        <f>IF(Lopen!E122="Wisselloop",Lopen!H122,0)</f>
        <v>0</v>
      </c>
      <c r="BA123" s="8">
        <f>IF(Lopen!E122="Blokloop",Lopen!H122,0)</f>
        <v>0</v>
      </c>
      <c r="BB123" s="8">
        <f>IF(Lopen!E122="Versnellingen",Lopen!H122,0)</f>
        <v>0</v>
      </c>
      <c r="BC123" s="8">
        <f>IF(Lopen!E122="Fartlek",Lopen!H122,0)</f>
        <v>0</v>
      </c>
      <c r="BD123" s="8">
        <f>IF(Lopen!E122="Krachttraining",Lopen!H122,0)</f>
        <v>0</v>
      </c>
      <c r="BE123" s="144">
        <f>IF(Lopen!E122="Wedstrijd",Lopen!H122,0)</f>
        <v>0</v>
      </c>
    </row>
    <row r="124" spans="1:57">
      <c r="A124" s="199"/>
      <c r="B124" s="83" t="s">
        <v>16</v>
      </c>
      <c r="C124" s="75">
        <v>40569</v>
      </c>
      <c r="D124" s="153"/>
      <c r="E124" s="85">
        <f>IF(Zwemmen!H123&gt;0,1,0)</f>
        <v>0</v>
      </c>
      <c r="F124" s="85">
        <f>IF(Fietsen!I123&gt;0,1,0)</f>
        <v>0</v>
      </c>
      <c r="G124" s="85">
        <f>IF(Lopen!H123&gt;0,1,0)</f>
        <v>0</v>
      </c>
      <c r="H124" s="107"/>
      <c r="I124" s="95">
        <f>IF(Zwemmen!E123="Zwembad Aalst",1,0)</f>
        <v>0</v>
      </c>
      <c r="J124" s="85">
        <f>IF(Zwemmen!E123="Zwembad Brussel",1,0)</f>
        <v>0</v>
      </c>
      <c r="K124" s="85">
        <f>IF(Zwemmen!E123="Zwembad Wachtebeke",1,0)</f>
        <v>0</v>
      </c>
      <c r="L124" s="85">
        <f>IF(Zwemmen!E123="Zwembad Ander",1,0)</f>
        <v>0</v>
      </c>
      <c r="M124" s="85">
        <f>IF(Zwemmen!E123="Open Water Nieuwdonk",1,0)</f>
        <v>0</v>
      </c>
      <c r="N124" s="85">
        <f>IF(Zwemmen!E123="Open Water Ander",1,0)</f>
        <v>0</v>
      </c>
      <c r="O124" s="104"/>
      <c r="P124" s="85">
        <f t="shared" si="9"/>
        <v>0</v>
      </c>
      <c r="Q124" s="85">
        <f t="shared" si="10"/>
        <v>0</v>
      </c>
      <c r="R124" s="104"/>
      <c r="S124" s="89">
        <f>IF(Zwemmen!F123="Techniek",Zwemmen!I123,0)</f>
        <v>0</v>
      </c>
      <c r="T124" s="89">
        <f>IF(Zwemmen!F123="Extensieve uithouding",Zwemmen!I123,0)</f>
        <v>0</v>
      </c>
      <c r="U124" s="89">
        <f>IF(Zwemmen!F123="Intensieve uithouding",Zwemmen!I123,0)</f>
        <v>0</v>
      </c>
      <c r="V124" s="89">
        <f>IF(Zwemmen!F123="Snelheid",Zwemmen!I123,0)</f>
        <v>0</v>
      </c>
      <c r="W124" s="96">
        <f>IF(Zwemmen!F123="Wedstrijd",Zwemmen!I123,0)</f>
        <v>0</v>
      </c>
      <c r="X124" s="124"/>
      <c r="Y124" s="8">
        <f>IF(Fietsen!H123="Wegfiets",Fietsen!I123,0)</f>
        <v>0</v>
      </c>
      <c r="Z124" s="8">
        <f>IF(Fietsen!H123="Tijdritfiets",Fietsen!I123,0)</f>
        <v>0</v>
      </c>
      <c r="AA124" s="8">
        <f>IF(Fietsen!H123="Mountainbike",Fietsen!I123,0)</f>
        <v>0</v>
      </c>
      <c r="AB124" s="124"/>
      <c r="AC124" s="8">
        <f>IF(Fietsen!G123="Weg",Fietsen!I123,0)</f>
        <v>0</v>
      </c>
      <c r="AD124" s="8">
        <f>IF(Fietsen!G123="Rollen",Fietsen!I123,0)</f>
        <v>0</v>
      </c>
      <c r="AE124" s="8">
        <f>IF(Fietsen!G123="Veld",Fietsen!I123,0)</f>
        <v>0</v>
      </c>
      <c r="AF124" s="125"/>
      <c r="AG124" s="8">
        <f>IF(Fietsen!E123="Herstel",Fietsen!I123,0)</f>
        <v>0</v>
      </c>
      <c r="AH124" s="8">
        <f>IF(Fietsen!E123="LSD",Fietsen!I123,0)</f>
        <v>0</v>
      </c>
      <c r="AI124" s="8">
        <f>IF(Fietsen!E123="Extensieve uithouding",Fietsen!I123,0)</f>
        <v>0</v>
      </c>
      <c r="AJ124" s="8">
        <f>IF(Fietsen!E123="Intensieve uithouding",Fietsen!I123,0)</f>
        <v>0</v>
      </c>
      <c r="AK124" s="8">
        <f>IF(Fietsen!E123="Interval/Blokken",Fietsen!I123,0)</f>
        <v>0</v>
      </c>
      <c r="AL124" s="8">
        <f>IF(Fietsen!E123="VO2max",Fietsen!I123,0)</f>
        <v>0</v>
      </c>
      <c r="AM124" s="8">
        <f>IF(Fietsen!E123="Snelheid",Fietsen!I123,0)</f>
        <v>0</v>
      </c>
      <c r="AN124" s="8">
        <f>IF(Fietsen!E123="Souplesse",Fietsen!I123,0)</f>
        <v>0</v>
      </c>
      <c r="AO124" s="8">
        <f>IF(Fietsen!E123="Krachtuithouding",Fietsen!I123,0)</f>
        <v>0</v>
      </c>
      <c r="AP124" s="8">
        <f>IF(Fietsen!E123="Explosieve kracht",Fietsen!I123,0)</f>
        <v>0</v>
      </c>
      <c r="AQ124" s="8">
        <f>IF(Fietsen!E123="Wedstrijd",Fietsen!I123,0)</f>
        <v>0</v>
      </c>
      <c r="AR124" s="125"/>
      <c r="AS124" s="143">
        <f>IF(Lopen!G123="Weg",Lopen!H123,0)</f>
        <v>0</v>
      </c>
      <c r="AT124" s="8">
        <f>IF(Lopen!G123="Veld",Lopen!H123,0)</f>
        <v>0</v>
      </c>
      <c r="AU124" s="8">
        <f>IF(Lopen!G123="Piste",Lopen!H123,0)</f>
        <v>0</v>
      </c>
      <c r="AV124" s="139"/>
      <c r="AW124" s="8">
        <f>IF(Lopen!E123="Herstel",Lopen!H123,0)</f>
        <v>0</v>
      </c>
      <c r="AX124" s="8">
        <f>IF(Lopen!E123="Extensieve duur",Lopen!H123,0)</f>
        <v>0</v>
      </c>
      <c r="AY124" s="8">
        <f>IF(Lopen!E123="Tempoloop",Lopen!H123,0)</f>
        <v>0</v>
      </c>
      <c r="AZ124" s="8">
        <f>IF(Lopen!E123="Wisselloop",Lopen!H123,0)</f>
        <v>0</v>
      </c>
      <c r="BA124" s="8">
        <f>IF(Lopen!E123="Blokloop",Lopen!H123,0)</f>
        <v>0</v>
      </c>
      <c r="BB124" s="8">
        <f>IF(Lopen!E123="Versnellingen",Lopen!H123,0)</f>
        <v>0</v>
      </c>
      <c r="BC124" s="8">
        <f>IF(Lopen!E123="Fartlek",Lopen!H123,0)</f>
        <v>0</v>
      </c>
      <c r="BD124" s="8">
        <f>IF(Lopen!E123="Krachttraining",Lopen!H123,0)</f>
        <v>0</v>
      </c>
      <c r="BE124" s="144">
        <f>IF(Lopen!E123="Wedstrijd",Lopen!H123,0)</f>
        <v>0</v>
      </c>
    </row>
    <row r="125" spans="1:57">
      <c r="A125" s="199"/>
      <c r="B125" s="83" t="s">
        <v>17</v>
      </c>
      <c r="C125" s="75">
        <v>40570</v>
      </c>
      <c r="D125" s="153"/>
      <c r="E125" s="85">
        <f>IF(Zwemmen!H124&gt;0,1,0)</f>
        <v>0</v>
      </c>
      <c r="F125" s="85">
        <f>IF(Fietsen!I124&gt;0,1,0)</f>
        <v>0</v>
      </c>
      <c r="G125" s="85">
        <f>IF(Lopen!H124&gt;0,1,0)</f>
        <v>0</v>
      </c>
      <c r="H125" s="107"/>
      <c r="I125" s="95">
        <f>IF(Zwemmen!E124="Zwembad Aalst",1,0)</f>
        <v>0</v>
      </c>
      <c r="J125" s="85">
        <f>IF(Zwemmen!E124="Zwembad Brussel",1,0)</f>
        <v>0</v>
      </c>
      <c r="K125" s="85">
        <f>IF(Zwemmen!E124="Zwembad Wachtebeke",1,0)</f>
        <v>0</v>
      </c>
      <c r="L125" s="85">
        <f>IF(Zwemmen!E124="Zwembad Ander",1,0)</f>
        <v>0</v>
      </c>
      <c r="M125" s="85">
        <f>IF(Zwemmen!E124="Open Water Nieuwdonk",1,0)</f>
        <v>0</v>
      </c>
      <c r="N125" s="85">
        <f>IF(Zwemmen!E124="Open Water Ander",1,0)</f>
        <v>0</v>
      </c>
      <c r="O125" s="104"/>
      <c r="P125" s="85">
        <f t="shared" si="9"/>
        <v>0</v>
      </c>
      <c r="Q125" s="85">
        <f t="shared" si="10"/>
        <v>0</v>
      </c>
      <c r="R125" s="104"/>
      <c r="S125" s="89">
        <f>IF(Zwemmen!F124="Techniek",Zwemmen!I124,0)</f>
        <v>0</v>
      </c>
      <c r="T125" s="89">
        <f>IF(Zwemmen!F124="Extensieve uithouding",Zwemmen!I124,0)</f>
        <v>0</v>
      </c>
      <c r="U125" s="89">
        <f>IF(Zwemmen!F124="Intensieve uithouding",Zwemmen!I124,0)</f>
        <v>0</v>
      </c>
      <c r="V125" s="89">
        <f>IF(Zwemmen!F124="Snelheid",Zwemmen!I124,0)</f>
        <v>0</v>
      </c>
      <c r="W125" s="96">
        <f>IF(Zwemmen!F124="Wedstrijd",Zwemmen!I124,0)</f>
        <v>0</v>
      </c>
      <c r="X125" s="124"/>
      <c r="Y125" s="8">
        <f>IF(Fietsen!H124="Wegfiets",Fietsen!I124,0)</f>
        <v>0</v>
      </c>
      <c r="Z125" s="8">
        <f>IF(Fietsen!H124="Tijdritfiets",Fietsen!I124,0)</f>
        <v>0</v>
      </c>
      <c r="AA125" s="8">
        <f>IF(Fietsen!H124="Mountainbike",Fietsen!I124,0)</f>
        <v>0</v>
      </c>
      <c r="AB125" s="124"/>
      <c r="AC125" s="8">
        <f>IF(Fietsen!G124="Weg",Fietsen!I124,0)</f>
        <v>0</v>
      </c>
      <c r="AD125" s="8">
        <f>IF(Fietsen!G124="Rollen",Fietsen!I124,0)</f>
        <v>0</v>
      </c>
      <c r="AE125" s="8">
        <f>IF(Fietsen!G124="Veld",Fietsen!I124,0)</f>
        <v>0</v>
      </c>
      <c r="AF125" s="125"/>
      <c r="AG125" s="8">
        <f>IF(Fietsen!E124="Herstel",Fietsen!I124,0)</f>
        <v>0</v>
      </c>
      <c r="AH125" s="8">
        <f>IF(Fietsen!E124="LSD",Fietsen!I124,0)</f>
        <v>0</v>
      </c>
      <c r="AI125" s="8">
        <f>IF(Fietsen!E124="Extensieve uithouding",Fietsen!I124,0)</f>
        <v>0</v>
      </c>
      <c r="AJ125" s="8">
        <f>IF(Fietsen!E124="Intensieve uithouding",Fietsen!I124,0)</f>
        <v>0</v>
      </c>
      <c r="AK125" s="8">
        <f>IF(Fietsen!E124="Interval/Blokken",Fietsen!I124,0)</f>
        <v>0</v>
      </c>
      <c r="AL125" s="8">
        <f>IF(Fietsen!E124="VO2max",Fietsen!I124,0)</f>
        <v>0</v>
      </c>
      <c r="AM125" s="8">
        <f>IF(Fietsen!E124="Snelheid",Fietsen!I124,0)</f>
        <v>0</v>
      </c>
      <c r="AN125" s="8">
        <f>IF(Fietsen!E124="Souplesse",Fietsen!I124,0)</f>
        <v>0</v>
      </c>
      <c r="AO125" s="8">
        <f>IF(Fietsen!E124="Krachtuithouding",Fietsen!I124,0)</f>
        <v>0</v>
      </c>
      <c r="AP125" s="8">
        <f>IF(Fietsen!E124="Explosieve kracht",Fietsen!I124,0)</f>
        <v>0</v>
      </c>
      <c r="AQ125" s="8">
        <f>IF(Fietsen!E124="Wedstrijd",Fietsen!I124,0)</f>
        <v>0</v>
      </c>
      <c r="AR125" s="125"/>
      <c r="AS125" s="143">
        <f>IF(Lopen!G124="Weg",Lopen!H124,0)</f>
        <v>0</v>
      </c>
      <c r="AT125" s="8">
        <f>IF(Lopen!G124="Veld",Lopen!H124,0)</f>
        <v>0</v>
      </c>
      <c r="AU125" s="8">
        <f>IF(Lopen!G124="Piste",Lopen!H124,0)</f>
        <v>0</v>
      </c>
      <c r="AV125" s="139"/>
      <c r="AW125" s="8">
        <f>IF(Lopen!E124="Herstel",Lopen!H124,0)</f>
        <v>0</v>
      </c>
      <c r="AX125" s="8">
        <f>IF(Lopen!E124="Extensieve duur",Lopen!H124,0)</f>
        <v>0</v>
      </c>
      <c r="AY125" s="8">
        <f>IF(Lopen!E124="Tempoloop",Lopen!H124,0)</f>
        <v>0</v>
      </c>
      <c r="AZ125" s="8">
        <f>IF(Lopen!E124="Wisselloop",Lopen!H124,0)</f>
        <v>0</v>
      </c>
      <c r="BA125" s="8">
        <f>IF(Lopen!E124="Blokloop",Lopen!H124,0)</f>
        <v>0</v>
      </c>
      <c r="BB125" s="8">
        <f>IF(Lopen!E124="Versnellingen",Lopen!H124,0)</f>
        <v>0</v>
      </c>
      <c r="BC125" s="8">
        <f>IF(Lopen!E124="Fartlek",Lopen!H124,0)</f>
        <v>0</v>
      </c>
      <c r="BD125" s="8">
        <f>IF(Lopen!E124="Krachttraining",Lopen!H124,0)</f>
        <v>0</v>
      </c>
      <c r="BE125" s="144">
        <f>IF(Lopen!E124="Wedstrijd",Lopen!H124,0)</f>
        <v>0</v>
      </c>
    </row>
    <row r="126" spans="1:57">
      <c r="A126" s="199"/>
      <c r="B126" s="83" t="s">
        <v>11</v>
      </c>
      <c r="C126" s="75">
        <v>40571</v>
      </c>
      <c r="D126" s="153"/>
      <c r="E126" s="85">
        <f>IF(Zwemmen!H125&gt;0,1,0)</f>
        <v>0</v>
      </c>
      <c r="F126" s="85">
        <f>IF(Fietsen!I125&gt;0,1,0)</f>
        <v>0</v>
      </c>
      <c r="G126" s="85">
        <f>IF(Lopen!H125&gt;0,1,0)</f>
        <v>0</v>
      </c>
      <c r="H126" s="107"/>
      <c r="I126" s="95">
        <f>IF(Zwemmen!E125="Zwembad Aalst",1,0)</f>
        <v>0</v>
      </c>
      <c r="J126" s="85">
        <f>IF(Zwemmen!E125="Zwembad Brussel",1,0)</f>
        <v>0</v>
      </c>
      <c r="K126" s="85">
        <f>IF(Zwemmen!E125="Zwembad Wachtebeke",1,0)</f>
        <v>0</v>
      </c>
      <c r="L126" s="85">
        <f>IF(Zwemmen!E125="Zwembad Ander",1,0)</f>
        <v>0</v>
      </c>
      <c r="M126" s="85">
        <f>IF(Zwemmen!E125="Open Water Nieuwdonk",1,0)</f>
        <v>0</v>
      </c>
      <c r="N126" s="85">
        <f>IF(Zwemmen!E125="Open Water Ander",1,0)</f>
        <v>0</v>
      </c>
      <c r="O126" s="104"/>
      <c r="P126" s="85">
        <f t="shared" si="9"/>
        <v>0</v>
      </c>
      <c r="Q126" s="85">
        <f t="shared" si="10"/>
        <v>0</v>
      </c>
      <c r="R126" s="104"/>
      <c r="S126" s="89">
        <f>IF(Zwemmen!F125="Techniek",Zwemmen!I125,0)</f>
        <v>0</v>
      </c>
      <c r="T126" s="89">
        <f>IF(Zwemmen!F125="Extensieve uithouding",Zwemmen!I125,0)</f>
        <v>0</v>
      </c>
      <c r="U126" s="89">
        <f>IF(Zwemmen!F125="Intensieve uithouding",Zwemmen!I125,0)</f>
        <v>0</v>
      </c>
      <c r="V126" s="89">
        <f>IF(Zwemmen!F125="Snelheid",Zwemmen!I125,0)</f>
        <v>0</v>
      </c>
      <c r="W126" s="96">
        <f>IF(Zwemmen!F125="Wedstrijd",Zwemmen!I125,0)</f>
        <v>0</v>
      </c>
      <c r="X126" s="124"/>
      <c r="Y126" s="8">
        <f>IF(Fietsen!H125="Wegfiets",Fietsen!I125,0)</f>
        <v>0</v>
      </c>
      <c r="Z126" s="8">
        <f>IF(Fietsen!H125="Tijdritfiets",Fietsen!I125,0)</f>
        <v>0</v>
      </c>
      <c r="AA126" s="8">
        <f>IF(Fietsen!H125="Mountainbike",Fietsen!I125,0)</f>
        <v>0</v>
      </c>
      <c r="AB126" s="124"/>
      <c r="AC126" s="8">
        <f>IF(Fietsen!G125="Weg",Fietsen!I125,0)</f>
        <v>0</v>
      </c>
      <c r="AD126" s="8">
        <f>IF(Fietsen!G125="Rollen",Fietsen!I125,0)</f>
        <v>0</v>
      </c>
      <c r="AE126" s="8">
        <f>IF(Fietsen!G125="Veld",Fietsen!I125,0)</f>
        <v>0</v>
      </c>
      <c r="AF126" s="125"/>
      <c r="AG126" s="8">
        <f>IF(Fietsen!E125="Herstel",Fietsen!I125,0)</f>
        <v>0</v>
      </c>
      <c r="AH126" s="8">
        <f>IF(Fietsen!E125="LSD",Fietsen!I125,0)</f>
        <v>0</v>
      </c>
      <c r="AI126" s="8">
        <f>IF(Fietsen!E125="Extensieve uithouding",Fietsen!I125,0)</f>
        <v>0</v>
      </c>
      <c r="AJ126" s="8">
        <f>IF(Fietsen!E125="Intensieve uithouding",Fietsen!I125,0)</f>
        <v>0</v>
      </c>
      <c r="AK126" s="8">
        <f>IF(Fietsen!E125="Interval/Blokken",Fietsen!I125,0)</f>
        <v>0</v>
      </c>
      <c r="AL126" s="8">
        <f>IF(Fietsen!E125="VO2max",Fietsen!I125,0)</f>
        <v>0</v>
      </c>
      <c r="AM126" s="8">
        <f>IF(Fietsen!E125="Snelheid",Fietsen!I125,0)</f>
        <v>0</v>
      </c>
      <c r="AN126" s="8">
        <f>IF(Fietsen!E125="Souplesse",Fietsen!I125,0)</f>
        <v>0</v>
      </c>
      <c r="AO126" s="8">
        <f>IF(Fietsen!E125="Krachtuithouding",Fietsen!I125,0)</f>
        <v>0</v>
      </c>
      <c r="AP126" s="8">
        <f>IF(Fietsen!E125="Explosieve kracht",Fietsen!I125,0)</f>
        <v>0</v>
      </c>
      <c r="AQ126" s="8">
        <f>IF(Fietsen!E125="Wedstrijd",Fietsen!I125,0)</f>
        <v>0</v>
      </c>
      <c r="AR126" s="125"/>
      <c r="AS126" s="143">
        <f>IF(Lopen!G125="Weg",Lopen!H125,0)</f>
        <v>0</v>
      </c>
      <c r="AT126" s="8">
        <f>IF(Lopen!G125="Veld",Lopen!H125,0)</f>
        <v>0</v>
      </c>
      <c r="AU126" s="8">
        <f>IF(Lopen!G125="Piste",Lopen!H125,0)</f>
        <v>0</v>
      </c>
      <c r="AV126" s="139"/>
      <c r="AW126" s="8">
        <f>IF(Lopen!E125="Herstel",Lopen!H125,0)</f>
        <v>0</v>
      </c>
      <c r="AX126" s="8">
        <f>IF(Lopen!E125="Extensieve duur",Lopen!H125,0)</f>
        <v>0</v>
      </c>
      <c r="AY126" s="8">
        <f>IF(Lopen!E125="Tempoloop",Lopen!H125,0)</f>
        <v>0</v>
      </c>
      <c r="AZ126" s="8">
        <f>IF(Lopen!E125="Wisselloop",Lopen!H125,0)</f>
        <v>0</v>
      </c>
      <c r="BA126" s="8">
        <f>IF(Lopen!E125="Blokloop",Lopen!H125,0)</f>
        <v>0</v>
      </c>
      <c r="BB126" s="8">
        <f>IF(Lopen!E125="Versnellingen",Lopen!H125,0)</f>
        <v>0</v>
      </c>
      <c r="BC126" s="8">
        <f>IF(Lopen!E125="Fartlek",Lopen!H125,0)</f>
        <v>0</v>
      </c>
      <c r="BD126" s="8">
        <f>IF(Lopen!E125="Krachttraining",Lopen!H125,0)</f>
        <v>0</v>
      </c>
      <c r="BE126" s="144">
        <f>IF(Lopen!E125="Wedstrijd",Lopen!H125,0)</f>
        <v>0</v>
      </c>
    </row>
    <row r="127" spans="1:57">
      <c r="A127" s="199"/>
      <c r="B127" s="19" t="s">
        <v>12</v>
      </c>
      <c r="C127" s="77">
        <v>40572</v>
      </c>
      <c r="D127" s="153"/>
      <c r="E127" s="86">
        <f>IF(Zwemmen!H126&gt;0,1,0)</f>
        <v>0</v>
      </c>
      <c r="F127" s="86">
        <f>IF(Fietsen!I126&gt;0,1,0)</f>
        <v>0</v>
      </c>
      <c r="G127" s="86">
        <f>IF(Lopen!H126&gt;0,1,0)</f>
        <v>0</v>
      </c>
      <c r="H127" s="107"/>
      <c r="I127" s="97">
        <f>IF(Zwemmen!E126="Zwembad Aalst",1,0)</f>
        <v>0</v>
      </c>
      <c r="J127" s="86">
        <f>IF(Zwemmen!E126="Zwembad Brussel",1,0)</f>
        <v>0</v>
      </c>
      <c r="K127" s="86">
        <f>IF(Zwemmen!E126="Zwembad Wachtebeke",1,0)</f>
        <v>0</v>
      </c>
      <c r="L127" s="86">
        <f>IF(Zwemmen!E126="Zwembad Ander",1,0)</f>
        <v>0</v>
      </c>
      <c r="M127" s="86">
        <f>IF(Zwemmen!E126="Open Water Nieuwdonk",1,0)</f>
        <v>0</v>
      </c>
      <c r="N127" s="86">
        <f>IF(Zwemmen!E126="Open Water Ander",1,0)</f>
        <v>0</v>
      </c>
      <c r="O127" s="104"/>
      <c r="P127" s="86">
        <f t="shared" si="9"/>
        <v>0</v>
      </c>
      <c r="Q127" s="86">
        <f t="shared" si="10"/>
        <v>0</v>
      </c>
      <c r="R127" s="104"/>
      <c r="S127" s="90">
        <f>IF(Zwemmen!F126="Techniek",Zwemmen!I126,0)</f>
        <v>0</v>
      </c>
      <c r="T127" s="90">
        <f>IF(Zwemmen!F126="Extensieve uithouding",Zwemmen!I126,0)</f>
        <v>0</v>
      </c>
      <c r="U127" s="90">
        <f>IF(Zwemmen!F126="Intensieve uithouding",Zwemmen!I126,0)</f>
        <v>0</v>
      </c>
      <c r="V127" s="90">
        <f>IF(Zwemmen!F126="Snelheid",Zwemmen!I126,0)</f>
        <v>0</v>
      </c>
      <c r="W127" s="98">
        <f>IF(Zwemmen!F126="Wedstrijd",Zwemmen!I126,0)</f>
        <v>0</v>
      </c>
      <c r="X127" s="124"/>
      <c r="Y127" s="122">
        <f>IF(Fietsen!H126="Wegfiets",Fietsen!I126,0)</f>
        <v>0</v>
      </c>
      <c r="Z127" s="122">
        <f>IF(Fietsen!H126="Tijdritfiets",Fietsen!I126,0)</f>
        <v>0</v>
      </c>
      <c r="AA127" s="122">
        <f>IF(Fietsen!H126="Mountainbike",Fietsen!I126,0)</f>
        <v>0</v>
      </c>
      <c r="AB127" s="124"/>
      <c r="AC127" s="122">
        <f>IF(Fietsen!G126="Weg",Fietsen!I126,0)</f>
        <v>0</v>
      </c>
      <c r="AD127" s="122">
        <f>IF(Fietsen!G126="Rollen",Fietsen!I126,0)</f>
        <v>0</v>
      </c>
      <c r="AE127" s="122">
        <f>IF(Fietsen!G126="Veld",Fietsen!I126,0)</f>
        <v>0</v>
      </c>
      <c r="AF127" s="125"/>
      <c r="AG127" s="122">
        <f>IF(Fietsen!E126="Herstel",Fietsen!I126,0)</f>
        <v>0</v>
      </c>
      <c r="AH127" s="122">
        <f>IF(Fietsen!E126="LSD",Fietsen!I126,0)</f>
        <v>0</v>
      </c>
      <c r="AI127" s="122">
        <f>IF(Fietsen!E126="Extensieve uithouding",Fietsen!I126,0)</f>
        <v>0</v>
      </c>
      <c r="AJ127" s="122">
        <f>IF(Fietsen!E126="Intensieve uithouding",Fietsen!I126,0)</f>
        <v>0</v>
      </c>
      <c r="AK127" s="122">
        <f>IF(Fietsen!E126="Interval/Blokken",Fietsen!I126,0)</f>
        <v>0</v>
      </c>
      <c r="AL127" s="122">
        <f>IF(Fietsen!E126="VO2max",Fietsen!I126,0)</f>
        <v>0</v>
      </c>
      <c r="AM127" s="122">
        <f>IF(Fietsen!E126="Snelheid",Fietsen!I126,0)</f>
        <v>0</v>
      </c>
      <c r="AN127" s="122">
        <f>IF(Fietsen!E126="Souplesse",Fietsen!I126,0)</f>
        <v>0</v>
      </c>
      <c r="AO127" s="122">
        <f>IF(Fietsen!E126="Krachtuithouding",Fietsen!I126,0)</f>
        <v>0</v>
      </c>
      <c r="AP127" s="122">
        <f>IF(Fietsen!E126="Explosieve kracht",Fietsen!I126,0)</f>
        <v>0</v>
      </c>
      <c r="AQ127" s="122">
        <f>IF(Fietsen!E126="Wedstrijd",Fietsen!I126,0)</f>
        <v>0</v>
      </c>
      <c r="AR127" s="125"/>
      <c r="AS127" s="141">
        <f>IF(Lopen!G126="Weg",Lopen!H126,0)</f>
        <v>0</v>
      </c>
      <c r="AT127" s="122">
        <f>IF(Lopen!G126="Veld",Lopen!H126,0)</f>
        <v>0</v>
      </c>
      <c r="AU127" s="122">
        <f>IF(Lopen!G126="Piste",Lopen!H126,0)</f>
        <v>0</v>
      </c>
      <c r="AV127" s="139"/>
      <c r="AW127" s="122">
        <f>IF(Lopen!E126="Herstel",Lopen!H126,0)</f>
        <v>0</v>
      </c>
      <c r="AX127" s="122">
        <f>IF(Lopen!E126="Extensieve duur",Lopen!H126,0)</f>
        <v>0</v>
      </c>
      <c r="AY127" s="122">
        <f>IF(Lopen!E126="Tempoloop",Lopen!H126,0)</f>
        <v>0</v>
      </c>
      <c r="AZ127" s="122">
        <f>IF(Lopen!E126="Wisselloop",Lopen!H126,0)</f>
        <v>0</v>
      </c>
      <c r="BA127" s="122">
        <f>IF(Lopen!E126="Blokloop",Lopen!H126,0)</f>
        <v>0</v>
      </c>
      <c r="BB127" s="122">
        <f>IF(Lopen!E126="Versnellingen",Lopen!H126,0)</f>
        <v>0</v>
      </c>
      <c r="BC127" s="122">
        <f>IF(Lopen!E126="Fartlek",Lopen!H126,0)</f>
        <v>0</v>
      </c>
      <c r="BD127" s="122">
        <f>IF(Lopen!E126="Krachttraining",Lopen!H126,0)</f>
        <v>0</v>
      </c>
      <c r="BE127" s="142">
        <f>IF(Lopen!E126="Wedstrijd",Lopen!H126,0)</f>
        <v>0</v>
      </c>
    </row>
    <row r="128" spans="1:57">
      <c r="A128" s="199"/>
      <c r="B128" s="19" t="s">
        <v>13</v>
      </c>
      <c r="C128" s="77">
        <v>40573</v>
      </c>
      <c r="D128" s="153"/>
      <c r="E128" s="86">
        <f>IF(Zwemmen!H127&gt;0,1,0)</f>
        <v>0</v>
      </c>
      <c r="F128" s="86">
        <f>IF(Fietsen!I127&gt;0,1,0)</f>
        <v>0</v>
      </c>
      <c r="G128" s="86">
        <f>IF(Lopen!H127&gt;0,1,0)</f>
        <v>0</v>
      </c>
      <c r="H128" s="107"/>
      <c r="I128" s="97">
        <f>IF(Zwemmen!E127="Zwembad Aalst",1,0)</f>
        <v>0</v>
      </c>
      <c r="J128" s="86">
        <f>IF(Zwemmen!E127="Zwembad Brussel",1,0)</f>
        <v>0</v>
      </c>
      <c r="K128" s="86">
        <f>IF(Zwemmen!E127="Zwembad Wachtebeke",1,0)</f>
        <v>0</v>
      </c>
      <c r="L128" s="86">
        <f>IF(Zwemmen!E127="Zwembad Ander",1,0)</f>
        <v>0</v>
      </c>
      <c r="M128" s="86">
        <f>IF(Zwemmen!E127="Open Water Nieuwdonk",1,0)</f>
        <v>0</v>
      </c>
      <c r="N128" s="86">
        <f>IF(Zwemmen!E127="Open Water Ander",1,0)</f>
        <v>0</v>
      </c>
      <c r="O128" s="104"/>
      <c r="P128" s="86">
        <f t="shared" si="9"/>
        <v>0</v>
      </c>
      <c r="Q128" s="86">
        <f t="shared" si="10"/>
        <v>0</v>
      </c>
      <c r="R128" s="104"/>
      <c r="S128" s="90">
        <f>IF(Zwemmen!F127="Techniek",Zwemmen!I127,0)</f>
        <v>0</v>
      </c>
      <c r="T128" s="90">
        <f>IF(Zwemmen!F127="Extensieve uithouding",Zwemmen!I127,0)</f>
        <v>0</v>
      </c>
      <c r="U128" s="90">
        <f>IF(Zwemmen!F127="Intensieve uithouding",Zwemmen!I127,0)</f>
        <v>0</v>
      </c>
      <c r="V128" s="90">
        <f>IF(Zwemmen!F127="Snelheid",Zwemmen!I127,0)</f>
        <v>0</v>
      </c>
      <c r="W128" s="98">
        <f>IF(Zwemmen!F127="Wedstrijd",Zwemmen!I127,0)</f>
        <v>0</v>
      </c>
      <c r="X128" s="124"/>
      <c r="Y128" s="122">
        <f>IF(Fietsen!H127="Wegfiets",Fietsen!I127,0)</f>
        <v>0</v>
      </c>
      <c r="Z128" s="122">
        <f>IF(Fietsen!H127="Tijdritfiets",Fietsen!I127,0)</f>
        <v>0</v>
      </c>
      <c r="AA128" s="122">
        <f>IF(Fietsen!H127="Mountainbike",Fietsen!I127,0)</f>
        <v>0</v>
      </c>
      <c r="AB128" s="124"/>
      <c r="AC128" s="122">
        <f>IF(Fietsen!G127="Weg",Fietsen!I127,0)</f>
        <v>0</v>
      </c>
      <c r="AD128" s="122">
        <f>IF(Fietsen!G127="Rollen",Fietsen!I127,0)</f>
        <v>0</v>
      </c>
      <c r="AE128" s="122">
        <f>IF(Fietsen!G127="Veld",Fietsen!I127,0)</f>
        <v>0</v>
      </c>
      <c r="AF128" s="125"/>
      <c r="AG128" s="122">
        <f>IF(Fietsen!E127="Herstel",Fietsen!I127,0)</f>
        <v>0</v>
      </c>
      <c r="AH128" s="122">
        <f>IF(Fietsen!E127="LSD",Fietsen!I127,0)</f>
        <v>0</v>
      </c>
      <c r="AI128" s="122">
        <f>IF(Fietsen!E127="Extensieve uithouding",Fietsen!I127,0)</f>
        <v>0</v>
      </c>
      <c r="AJ128" s="122">
        <f>IF(Fietsen!E127="Intensieve uithouding",Fietsen!I127,0)</f>
        <v>0</v>
      </c>
      <c r="AK128" s="122">
        <f>IF(Fietsen!E127="Interval/Blokken",Fietsen!I127,0)</f>
        <v>0</v>
      </c>
      <c r="AL128" s="122">
        <f>IF(Fietsen!E127="VO2max",Fietsen!I127,0)</f>
        <v>0</v>
      </c>
      <c r="AM128" s="122">
        <f>IF(Fietsen!E127="Snelheid",Fietsen!I127,0)</f>
        <v>0</v>
      </c>
      <c r="AN128" s="122">
        <f>IF(Fietsen!E127="Souplesse",Fietsen!I127,0)</f>
        <v>0</v>
      </c>
      <c r="AO128" s="122">
        <f>IF(Fietsen!E127="Krachtuithouding",Fietsen!I127,0)</f>
        <v>0</v>
      </c>
      <c r="AP128" s="122">
        <f>IF(Fietsen!E127="Explosieve kracht",Fietsen!I127,0)</f>
        <v>0</v>
      </c>
      <c r="AQ128" s="122">
        <f>IF(Fietsen!E127="Wedstrijd",Fietsen!I127,0)</f>
        <v>0</v>
      </c>
      <c r="AR128" s="125"/>
      <c r="AS128" s="141">
        <f>IF(Lopen!G127="Weg",Lopen!H127,0)</f>
        <v>0</v>
      </c>
      <c r="AT128" s="122">
        <f>IF(Lopen!G127="Veld",Lopen!H127,0)</f>
        <v>0</v>
      </c>
      <c r="AU128" s="122">
        <f>IF(Lopen!G127="Piste",Lopen!H127,0)</f>
        <v>0</v>
      </c>
      <c r="AV128" s="139"/>
      <c r="AW128" s="122">
        <f>IF(Lopen!E127="Herstel",Lopen!H127,0)</f>
        <v>0</v>
      </c>
      <c r="AX128" s="122">
        <f>IF(Lopen!E127="Extensieve duur",Lopen!H127,0)</f>
        <v>0</v>
      </c>
      <c r="AY128" s="122">
        <f>IF(Lopen!E127="Tempoloop",Lopen!H127,0)</f>
        <v>0</v>
      </c>
      <c r="AZ128" s="122">
        <f>IF(Lopen!E127="Wisselloop",Lopen!H127,0)</f>
        <v>0</v>
      </c>
      <c r="BA128" s="122">
        <f>IF(Lopen!E127="Blokloop",Lopen!H127,0)</f>
        <v>0</v>
      </c>
      <c r="BB128" s="122">
        <f>IF(Lopen!E127="Versnellingen",Lopen!H127,0)</f>
        <v>0</v>
      </c>
      <c r="BC128" s="122">
        <f>IF(Lopen!E127="Fartlek",Lopen!H127,0)</f>
        <v>0</v>
      </c>
      <c r="BD128" s="122">
        <f>IF(Lopen!E127="Krachttraining",Lopen!H127,0)</f>
        <v>0</v>
      </c>
      <c r="BE128" s="142">
        <f>IF(Lopen!E127="Wedstrijd",Lopen!H127,0)</f>
        <v>0</v>
      </c>
    </row>
    <row r="129" spans="1:57">
      <c r="A129" s="199" t="s">
        <v>38</v>
      </c>
      <c r="B129" s="83" t="s">
        <v>14</v>
      </c>
      <c r="C129" s="75">
        <v>40574</v>
      </c>
      <c r="D129" s="153"/>
      <c r="E129" s="85">
        <f>IF(Zwemmen!H128&gt;0,1,0)</f>
        <v>0</v>
      </c>
      <c r="F129" s="85">
        <f>IF(Fietsen!I128&gt;0,1,0)</f>
        <v>0</v>
      </c>
      <c r="G129" s="85">
        <f>IF(Lopen!H128&gt;0,1,0)</f>
        <v>0</v>
      </c>
      <c r="H129" s="107"/>
      <c r="I129" s="95">
        <f>IF(Zwemmen!E128="Zwembad Aalst",1,0)</f>
        <v>0</v>
      </c>
      <c r="J129" s="85">
        <f>IF(Zwemmen!E128="Zwembad Brussel",1,0)</f>
        <v>0</v>
      </c>
      <c r="K129" s="85">
        <f>IF(Zwemmen!E128="Zwembad Wachtebeke",1,0)</f>
        <v>0</v>
      </c>
      <c r="L129" s="85">
        <f>IF(Zwemmen!E128="Zwembad Ander",1,0)</f>
        <v>0</v>
      </c>
      <c r="M129" s="85">
        <f>IF(Zwemmen!E128="Open Water Nieuwdonk",1,0)</f>
        <v>0</v>
      </c>
      <c r="N129" s="85">
        <f>IF(Zwemmen!E128="Open Water Ander",1,0)</f>
        <v>0</v>
      </c>
      <c r="O129" s="104"/>
      <c r="P129" s="85">
        <f t="shared" si="9"/>
        <v>0</v>
      </c>
      <c r="Q129" s="85">
        <f t="shared" si="10"/>
        <v>0</v>
      </c>
      <c r="R129" s="104"/>
      <c r="S129" s="89">
        <f>IF(Zwemmen!F128="Techniek",Zwemmen!I128,0)</f>
        <v>0</v>
      </c>
      <c r="T129" s="89">
        <f>IF(Zwemmen!F128="Extensieve uithouding",Zwemmen!I128,0)</f>
        <v>0</v>
      </c>
      <c r="U129" s="89">
        <f>IF(Zwemmen!F128="Intensieve uithouding",Zwemmen!I128,0)</f>
        <v>0</v>
      </c>
      <c r="V129" s="89">
        <f>IF(Zwemmen!F128="Snelheid",Zwemmen!I128,0)</f>
        <v>0</v>
      </c>
      <c r="W129" s="96">
        <f>IF(Zwemmen!F128="Wedstrijd",Zwemmen!I128,0)</f>
        <v>0</v>
      </c>
      <c r="X129" s="124"/>
      <c r="Y129" s="8">
        <f>IF(Fietsen!H128="Wegfiets",Fietsen!I128,0)</f>
        <v>0</v>
      </c>
      <c r="Z129" s="8">
        <f>IF(Fietsen!H128="Tijdritfiets",Fietsen!I128,0)</f>
        <v>0</v>
      </c>
      <c r="AA129" s="8">
        <f>IF(Fietsen!H128="Mountainbike",Fietsen!I128,0)</f>
        <v>0</v>
      </c>
      <c r="AB129" s="124"/>
      <c r="AC129" s="8">
        <f>IF(Fietsen!G128="Weg",Fietsen!I128,0)</f>
        <v>0</v>
      </c>
      <c r="AD129" s="8">
        <f>IF(Fietsen!G128="Rollen",Fietsen!I128,0)</f>
        <v>0</v>
      </c>
      <c r="AE129" s="8">
        <f>IF(Fietsen!G128="Veld",Fietsen!I128,0)</f>
        <v>0</v>
      </c>
      <c r="AF129" s="125"/>
      <c r="AG129" s="8">
        <f>IF(Fietsen!E128="Herstel",Fietsen!I128,0)</f>
        <v>0</v>
      </c>
      <c r="AH129" s="8">
        <f>IF(Fietsen!E128="LSD",Fietsen!I128,0)</f>
        <v>0</v>
      </c>
      <c r="AI129" s="8">
        <f>IF(Fietsen!E128="Extensieve uithouding",Fietsen!I128,0)</f>
        <v>0</v>
      </c>
      <c r="AJ129" s="8">
        <f>IF(Fietsen!E128="Intensieve uithouding",Fietsen!I128,0)</f>
        <v>0</v>
      </c>
      <c r="AK129" s="8">
        <f>IF(Fietsen!E128="Interval/Blokken",Fietsen!I128,0)</f>
        <v>0</v>
      </c>
      <c r="AL129" s="8">
        <f>IF(Fietsen!E128="VO2max",Fietsen!I128,0)</f>
        <v>0</v>
      </c>
      <c r="AM129" s="8">
        <f>IF(Fietsen!E128="Snelheid",Fietsen!I128,0)</f>
        <v>0</v>
      </c>
      <c r="AN129" s="8">
        <f>IF(Fietsen!E128="Souplesse",Fietsen!I128,0)</f>
        <v>0</v>
      </c>
      <c r="AO129" s="8">
        <f>IF(Fietsen!E128="Krachtuithouding",Fietsen!I128,0)</f>
        <v>0</v>
      </c>
      <c r="AP129" s="8">
        <f>IF(Fietsen!E128="Explosieve kracht",Fietsen!I128,0)</f>
        <v>0</v>
      </c>
      <c r="AQ129" s="8">
        <f>IF(Fietsen!E128="Wedstrijd",Fietsen!I128,0)</f>
        <v>0</v>
      </c>
      <c r="AR129" s="125"/>
      <c r="AS129" s="143">
        <f>IF(Lopen!G128="Weg",Lopen!H128,0)</f>
        <v>0</v>
      </c>
      <c r="AT129" s="8">
        <f>IF(Lopen!G128="Veld",Lopen!H128,0)</f>
        <v>0</v>
      </c>
      <c r="AU129" s="8">
        <f>IF(Lopen!G128="Piste",Lopen!H128,0)</f>
        <v>0</v>
      </c>
      <c r="AV129" s="139"/>
      <c r="AW129" s="8">
        <f>IF(Lopen!E128="Herstel",Lopen!H128,0)</f>
        <v>0</v>
      </c>
      <c r="AX129" s="8">
        <f>IF(Lopen!E128="Extensieve duur",Lopen!H128,0)</f>
        <v>0</v>
      </c>
      <c r="AY129" s="8">
        <f>IF(Lopen!E128="Tempoloop",Lopen!H128,0)</f>
        <v>0</v>
      </c>
      <c r="AZ129" s="8">
        <f>IF(Lopen!E128="Wisselloop",Lopen!H128,0)</f>
        <v>0</v>
      </c>
      <c r="BA129" s="8">
        <f>IF(Lopen!E128="Blokloop",Lopen!H128,0)</f>
        <v>0</v>
      </c>
      <c r="BB129" s="8">
        <f>IF(Lopen!E128="Versnellingen",Lopen!H128,0)</f>
        <v>0</v>
      </c>
      <c r="BC129" s="8">
        <f>IF(Lopen!E128="Fartlek",Lopen!H128,0)</f>
        <v>0</v>
      </c>
      <c r="BD129" s="8">
        <f>IF(Lopen!E128="Krachttraining",Lopen!H128,0)</f>
        <v>0</v>
      </c>
      <c r="BE129" s="144">
        <f>IF(Lopen!E128="Wedstrijd",Lopen!H128,0)</f>
        <v>0</v>
      </c>
    </row>
    <row r="130" spans="1:57">
      <c r="A130" s="199"/>
      <c r="B130" s="83" t="s">
        <v>15</v>
      </c>
      <c r="C130" s="75">
        <v>40575</v>
      </c>
      <c r="D130" s="153"/>
      <c r="E130" s="85">
        <f>IF(Zwemmen!H129&gt;0,1,0)</f>
        <v>0</v>
      </c>
      <c r="F130" s="85">
        <f>IF(Fietsen!I129&gt;0,1,0)</f>
        <v>0</v>
      </c>
      <c r="G130" s="85">
        <f>IF(Lopen!H129&gt;0,1,0)</f>
        <v>0</v>
      </c>
      <c r="H130" s="107"/>
      <c r="I130" s="95">
        <f>IF(Zwemmen!E129="Zwembad Aalst",1,0)</f>
        <v>0</v>
      </c>
      <c r="J130" s="85">
        <f>IF(Zwemmen!E129="Zwembad Brussel",1,0)</f>
        <v>0</v>
      </c>
      <c r="K130" s="85">
        <f>IF(Zwemmen!E129="Zwembad Wachtebeke",1,0)</f>
        <v>0</v>
      </c>
      <c r="L130" s="85">
        <f>IF(Zwemmen!E129="Zwembad Ander",1,0)</f>
        <v>0</v>
      </c>
      <c r="M130" s="85">
        <f>IF(Zwemmen!E129="Open Water Nieuwdonk",1,0)</f>
        <v>0</v>
      </c>
      <c r="N130" s="85">
        <f>IF(Zwemmen!E129="Open Water Ander",1,0)</f>
        <v>0</v>
      </c>
      <c r="O130" s="104"/>
      <c r="P130" s="85">
        <f t="shared" si="9"/>
        <v>0</v>
      </c>
      <c r="Q130" s="85">
        <f t="shared" si="10"/>
        <v>0</v>
      </c>
      <c r="R130" s="104"/>
      <c r="S130" s="89">
        <f>IF(Zwemmen!F129="Techniek",Zwemmen!I129,0)</f>
        <v>0</v>
      </c>
      <c r="T130" s="89">
        <f>IF(Zwemmen!F129="Extensieve uithouding",Zwemmen!I129,0)</f>
        <v>0</v>
      </c>
      <c r="U130" s="89">
        <f>IF(Zwemmen!F129="Intensieve uithouding",Zwemmen!I129,0)</f>
        <v>0</v>
      </c>
      <c r="V130" s="89">
        <f>IF(Zwemmen!F129="Snelheid",Zwemmen!I129,0)</f>
        <v>0</v>
      </c>
      <c r="W130" s="96">
        <f>IF(Zwemmen!F129="Wedstrijd",Zwemmen!I129,0)</f>
        <v>0</v>
      </c>
      <c r="X130" s="124"/>
      <c r="Y130" s="8">
        <f>IF(Fietsen!H129="Wegfiets",Fietsen!I129,0)</f>
        <v>0</v>
      </c>
      <c r="Z130" s="8">
        <f>IF(Fietsen!H129="Tijdritfiets",Fietsen!I129,0)</f>
        <v>0</v>
      </c>
      <c r="AA130" s="8">
        <f>IF(Fietsen!H129="Mountainbike",Fietsen!I129,0)</f>
        <v>0</v>
      </c>
      <c r="AB130" s="124"/>
      <c r="AC130" s="8">
        <f>IF(Fietsen!G129="Weg",Fietsen!I129,0)</f>
        <v>0</v>
      </c>
      <c r="AD130" s="8">
        <f>IF(Fietsen!G129="Rollen",Fietsen!I129,0)</f>
        <v>0</v>
      </c>
      <c r="AE130" s="8">
        <f>IF(Fietsen!G129="Veld",Fietsen!I129,0)</f>
        <v>0</v>
      </c>
      <c r="AF130" s="125"/>
      <c r="AG130" s="8">
        <f>IF(Fietsen!E129="Herstel",Fietsen!I129,0)</f>
        <v>0</v>
      </c>
      <c r="AH130" s="8">
        <f>IF(Fietsen!E129="LSD",Fietsen!I129,0)</f>
        <v>0</v>
      </c>
      <c r="AI130" s="8">
        <f>IF(Fietsen!E129="Extensieve uithouding",Fietsen!I129,0)</f>
        <v>0</v>
      </c>
      <c r="AJ130" s="8">
        <f>IF(Fietsen!E129="Intensieve uithouding",Fietsen!I129,0)</f>
        <v>0</v>
      </c>
      <c r="AK130" s="8">
        <f>IF(Fietsen!E129="Interval/Blokken",Fietsen!I129,0)</f>
        <v>0</v>
      </c>
      <c r="AL130" s="8">
        <f>IF(Fietsen!E129="VO2max",Fietsen!I129,0)</f>
        <v>0</v>
      </c>
      <c r="AM130" s="8">
        <f>IF(Fietsen!E129="Snelheid",Fietsen!I129,0)</f>
        <v>0</v>
      </c>
      <c r="AN130" s="8">
        <f>IF(Fietsen!E129="Souplesse",Fietsen!I129,0)</f>
        <v>0</v>
      </c>
      <c r="AO130" s="8">
        <f>IF(Fietsen!E129="Krachtuithouding",Fietsen!I129,0)</f>
        <v>0</v>
      </c>
      <c r="AP130" s="8">
        <f>IF(Fietsen!E129="Explosieve kracht",Fietsen!I129,0)</f>
        <v>0</v>
      </c>
      <c r="AQ130" s="8">
        <f>IF(Fietsen!E129="Wedstrijd",Fietsen!I129,0)</f>
        <v>0</v>
      </c>
      <c r="AR130" s="125"/>
      <c r="AS130" s="143">
        <f>IF(Lopen!G129="Weg",Lopen!H129,0)</f>
        <v>0</v>
      </c>
      <c r="AT130" s="8">
        <f>IF(Lopen!G129="Veld",Lopen!H129,0)</f>
        <v>0</v>
      </c>
      <c r="AU130" s="8">
        <f>IF(Lopen!G129="Piste",Lopen!H129,0)</f>
        <v>0</v>
      </c>
      <c r="AV130" s="139"/>
      <c r="AW130" s="8">
        <f>IF(Lopen!E129="Herstel",Lopen!H129,0)</f>
        <v>0</v>
      </c>
      <c r="AX130" s="8">
        <f>IF(Lopen!E129="Extensieve duur",Lopen!H129,0)</f>
        <v>0</v>
      </c>
      <c r="AY130" s="8">
        <f>IF(Lopen!E129="Tempoloop",Lopen!H129,0)</f>
        <v>0</v>
      </c>
      <c r="AZ130" s="8">
        <f>IF(Lopen!E129="Wisselloop",Lopen!H129,0)</f>
        <v>0</v>
      </c>
      <c r="BA130" s="8">
        <f>IF(Lopen!E129="Blokloop",Lopen!H129,0)</f>
        <v>0</v>
      </c>
      <c r="BB130" s="8">
        <f>IF(Lopen!E129="Versnellingen",Lopen!H129,0)</f>
        <v>0</v>
      </c>
      <c r="BC130" s="8">
        <f>IF(Lopen!E129="Fartlek",Lopen!H129,0)</f>
        <v>0</v>
      </c>
      <c r="BD130" s="8">
        <f>IF(Lopen!E129="Krachttraining",Lopen!H129,0)</f>
        <v>0</v>
      </c>
      <c r="BE130" s="144">
        <f>IF(Lopen!E129="Wedstrijd",Lopen!H129,0)</f>
        <v>0</v>
      </c>
    </row>
    <row r="131" spans="1:57">
      <c r="A131" s="199"/>
      <c r="B131" s="83" t="s">
        <v>16</v>
      </c>
      <c r="C131" s="75">
        <v>40576</v>
      </c>
      <c r="D131" s="153"/>
      <c r="E131" s="85">
        <f>IF(Zwemmen!H130&gt;0,1,0)</f>
        <v>0</v>
      </c>
      <c r="F131" s="85">
        <f>IF(Fietsen!I130&gt;0,1,0)</f>
        <v>0</v>
      </c>
      <c r="G131" s="85">
        <f>IF(Lopen!H130&gt;0,1,0)</f>
        <v>0</v>
      </c>
      <c r="H131" s="107"/>
      <c r="I131" s="95">
        <f>IF(Zwemmen!E130="Zwembad Aalst",1,0)</f>
        <v>0</v>
      </c>
      <c r="J131" s="85">
        <f>IF(Zwemmen!E130="Zwembad Brussel",1,0)</f>
        <v>0</v>
      </c>
      <c r="K131" s="85">
        <f>IF(Zwemmen!E130="Zwembad Wachtebeke",1,0)</f>
        <v>0</v>
      </c>
      <c r="L131" s="85">
        <f>IF(Zwemmen!E130="Zwembad Ander",1,0)</f>
        <v>0</v>
      </c>
      <c r="M131" s="85">
        <f>IF(Zwemmen!E130="Open Water Nieuwdonk",1,0)</f>
        <v>0</v>
      </c>
      <c r="N131" s="85">
        <f>IF(Zwemmen!E130="Open Water Ander",1,0)</f>
        <v>0</v>
      </c>
      <c r="O131" s="104"/>
      <c r="P131" s="85">
        <f t="shared" si="9"/>
        <v>0</v>
      </c>
      <c r="Q131" s="85">
        <f t="shared" si="10"/>
        <v>0</v>
      </c>
      <c r="R131" s="104"/>
      <c r="S131" s="89">
        <f>IF(Zwemmen!F130="Techniek",Zwemmen!I130,0)</f>
        <v>0</v>
      </c>
      <c r="T131" s="89">
        <f>IF(Zwemmen!F130="Extensieve uithouding",Zwemmen!I130,0)</f>
        <v>0</v>
      </c>
      <c r="U131" s="89">
        <f>IF(Zwemmen!F130="Intensieve uithouding",Zwemmen!I130,0)</f>
        <v>0</v>
      </c>
      <c r="V131" s="89">
        <f>IF(Zwemmen!F130="Snelheid",Zwemmen!I130,0)</f>
        <v>0</v>
      </c>
      <c r="W131" s="96">
        <f>IF(Zwemmen!F130="Wedstrijd",Zwemmen!I130,0)</f>
        <v>0</v>
      </c>
      <c r="X131" s="124"/>
      <c r="Y131" s="8">
        <f>IF(Fietsen!H130="Wegfiets",Fietsen!I130,0)</f>
        <v>0</v>
      </c>
      <c r="Z131" s="8">
        <f>IF(Fietsen!H130="Tijdritfiets",Fietsen!I130,0)</f>
        <v>0</v>
      </c>
      <c r="AA131" s="8">
        <f>IF(Fietsen!H130="Mountainbike",Fietsen!I130,0)</f>
        <v>0</v>
      </c>
      <c r="AB131" s="124"/>
      <c r="AC131" s="8">
        <f>IF(Fietsen!G130="Weg",Fietsen!I130,0)</f>
        <v>0</v>
      </c>
      <c r="AD131" s="8">
        <f>IF(Fietsen!G130="Rollen",Fietsen!I130,0)</f>
        <v>0</v>
      </c>
      <c r="AE131" s="8">
        <f>IF(Fietsen!G130="Veld",Fietsen!I130,0)</f>
        <v>0</v>
      </c>
      <c r="AF131" s="125"/>
      <c r="AG131" s="8">
        <f>IF(Fietsen!E130="Herstel",Fietsen!I130,0)</f>
        <v>0</v>
      </c>
      <c r="AH131" s="8">
        <f>IF(Fietsen!E130="LSD",Fietsen!I130,0)</f>
        <v>0</v>
      </c>
      <c r="AI131" s="8">
        <f>IF(Fietsen!E130="Extensieve uithouding",Fietsen!I130,0)</f>
        <v>0</v>
      </c>
      <c r="AJ131" s="8">
        <f>IF(Fietsen!E130="Intensieve uithouding",Fietsen!I130,0)</f>
        <v>0</v>
      </c>
      <c r="AK131" s="8">
        <f>IF(Fietsen!E130="Interval/Blokken",Fietsen!I130,0)</f>
        <v>0</v>
      </c>
      <c r="AL131" s="8">
        <f>IF(Fietsen!E130="VO2max",Fietsen!I130,0)</f>
        <v>0</v>
      </c>
      <c r="AM131" s="8">
        <f>IF(Fietsen!E130="Snelheid",Fietsen!I130,0)</f>
        <v>0</v>
      </c>
      <c r="AN131" s="8">
        <f>IF(Fietsen!E130="Souplesse",Fietsen!I130,0)</f>
        <v>0</v>
      </c>
      <c r="AO131" s="8">
        <f>IF(Fietsen!E130="Krachtuithouding",Fietsen!I130,0)</f>
        <v>0</v>
      </c>
      <c r="AP131" s="8">
        <f>IF(Fietsen!E130="Explosieve kracht",Fietsen!I130,0)</f>
        <v>0</v>
      </c>
      <c r="AQ131" s="8">
        <f>IF(Fietsen!E130="Wedstrijd",Fietsen!I130,0)</f>
        <v>0</v>
      </c>
      <c r="AR131" s="125"/>
      <c r="AS131" s="143">
        <f>IF(Lopen!G130="Weg",Lopen!H130,0)</f>
        <v>0</v>
      </c>
      <c r="AT131" s="8">
        <f>IF(Lopen!G130="Veld",Lopen!H130,0)</f>
        <v>0</v>
      </c>
      <c r="AU131" s="8">
        <f>IF(Lopen!G130="Piste",Lopen!H130,0)</f>
        <v>0</v>
      </c>
      <c r="AV131" s="139"/>
      <c r="AW131" s="8">
        <f>IF(Lopen!E130="Herstel",Lopen!H130,0)</f>
        <v>0</v>
      </c>
      <c r="AX131" s="8">
        <f>IF(Lopen!E130="Extensieve duur",Lopen!H130,0)</f>
        <v>0</v>
      </c>
      <c r="AY131" s="8">
        <f>IF(Lopen!E130="Tempoloop",Lopen!H130,0)</f>
        <v>0</v>
      </c>
      <c r="AZ131" s="8">
        <f>IF(Lopen!E130="Wisselloop",Lopen!H130,0)</f>
        <v>0</v>
      </c>
      <c r="BA131" s="8">
        <f>IF(Lopen!E130="Blokloop",Lopen!H130,0)</f>
        <v>0</v>
      </c>
      <c r="BB131" s="8">
        <f>IF(Lopen!E130="Versnellingen",Lopen!H130,0)</f>
        <v>0</v>
      </c>
      <c r="BC131" s="8">
        <f>IF(Lopen!E130="Fartlek",Lopen!H130,0)</f>
        <v>0</v>
      </c>
      <c r="BD131" s="8">
        <f>IF(Lopen!E130="Krachttraining",Lopen!H130,0)</f>
        <v>0</v>
      </c>
      <c r="BE131" s="144">
        <f>IF(Lopen!E130="Wedstrijd",Lopen!H130,0)</f>
        <v>0</v>
      </c>
    </row>
    <row r="132" spans="1:57">
      <c r="A132" s="199"/>
      <c r="B132" s="83" t="s">
        <v>17</v>
      </c>
      <c r="C132" s="75">
        <v>40577</v>
      </c>
      <c r="D132" s="153"/>
      <c r="E132" s="85">
        <f>IF(Zwemmen!H131&gt;0,1,0)</f>
        <v>0</v>
      </c>
      <c r="F132" s="85">
        <f>IF(Fietsen!I131&gt;0,1,0)</f>
        <v>0</v>
      </c>
      <c r="G132" s="85">
        <f>IF(Lopen!H131&gt;0,1,0)</f>
        <v>0</v>
      </c>
      <c r="H132" s="107"/>
      <c r="I132" s="95">
        <f>IF(Zwemmen!E131="Zwembad Aalst",1,0)</f>
        <v>0</v>
      </c>
      <c r="J132" s="85">
        <f>IF(Zwemmen!E131="Zwembad Brussel",1,0)</f>
        <v>0</v>
      </c>
      <c r="K132" s="85">
        <f>IF(Zwemmen!E131="Zwembad Wachtebeke",1,0)</f>
        <v>0</v>
      </c>
      <c r="L132" s="85">
        <f>IF(Zwemmen!E131="Zwembad Ander",1,0)</f>
        <v>0</v>
      </c>
      <c r="M132" s="85">
        <f>IF(Zwemmen!E131="Open Water Nieuwdonk",1,0)</f>
        <v>0</v>
      </c>
      <c r="N132" s="85">
        <f>IF(Zwemmen!E131="Open Water Ander",1,0)</f>
        <v>0</v>
      </c>
      <c r="O132" s="104"/>
      <c r="P132" s="85">
        <f t="shared" si="9"/>
        <v>0</v>
      </c>
      <c r="Q132" s="85">
        <f t="shared" si="10"/>
        <v>0</v>
      </c>
      <c r="R132" s="104"/>
      <c r="S132" s="89">
        <f>IF(Zwemmen!F131="Techniek",Zwemmen!I131,0)</f>
        <v>0</v>
      </c>
      <c r="T132" s="89">
        <f>IF(Zwemmen!F131="Extensieve uithouding",Zwemmen!I131,0)</f>
        <v>0</v>
      </c>
      <c r="U132" s="89">
        <f>IF(Zwemmen!F131="Intensieve uithouding",Zwemmen!I131,0)</f>
        <v>0</v>
      </c>
      <c r="V132" s="89">
        <f>IF(Zwemmen!F131="Snelheid",Zwemmen!I131,0)</f>
        <v>0</v>
      </c>
      <c r="W132" s="96">
        <f>IF(Zwemmen!F131="Wedstrijd",Zwemmen!I131,0)</f>
        <v>0</v>
      </c>
      <c r="X132" s="124"/>
      <c r="Y132" s="8">
        <f>IF(Fietsen!H131="Wegfiets",Fietsen!I131,0)</f>
        <v>0</v>
      </c>
      <c r="Z132" s="8">
        <f>IF(Fietsen!H131="Tijdritfiets",Fietsen!I131,0)</f>
        <v>0</v>
      </c>
      <c r="AA132" s="8">
        <f>IF(Fietsen!H131="Mountainbike",Fietsen!I131,0)</f>
        <v>0</v>
      </c>
      <c r="AB132" s="124"/>
      <c r="AC132" s="8">
        <f>IF(Fietsen!G131="Weg",Fietsen!I131,0)</f>
        <v>0</v>
      </c>
      <c r="AD132" s="8">
        <f>IF(Fietsen!G131="Rollen",Fietsen!I131,0)</f>
        <v>0</v>
      </c>
      <c r="AE132" s="8">
        <f>IF(Fietsen!G131="Veld",Fietsen!I131,0)</f>
        <v>0</v>
      </c>
      <c r="AF132" s="125"/>
      <c r="AG132" s="8">
        <f>IF(Fietsen!E131="Herstel",Fietsen!I131,0)</f>
        <v>0</v>
      </c>
      <c r="AH132" s="8">
        <f>IF(Fietsen!E131="LSD",Fietsen!I131,0)</f>
        <v>0</v>
      </c>
      <c r="AI132" s="8">
        <f>IF(Fietsen!E131="Extensieve uithouding",Fietsen!I131,0)</f>
        <v>0</v>
      </c>
      <c r="AJ132" s="8">
        <f>IF(Fietsen!E131="Intensieve uithouding",Fietsen!I131,0)</f>
        <v>0</v>
      </c>
      <c r="AK132" s="8">
        <f>IF(Fietsen!E131="Interval/Blokken",Fietsen!I131,0)</f>
        <v>0</v>
      </c>
      <c r="AL132" s="8">
        <f>IF(Fietsen!E131="VO2max",Fietsen!I131,0)</f>
        <v>0</v>
      </c>
      <c r="AM132" s="8">
        <f>IF(Fietsen!E131="Snelheid",Fietsen!I131,0)</f>
        <v>0</v>
      </c>
      <c r="AN132" s="8">
        <f>IF(Fietsen!E131="Souplesse",Fietsen!I131,0)</f>
        <v>0</v>
      </c>
      <c r="AO132" s="8">
        <f>IF(Fietsen!E131="Krachtuithouding",Fietsen!I131,0)</f>
        <v>0</v>
      </c>
      <c r="AP132" s="8">
        <f>IF(Fietsen!E131="Explosieve kracht",Fietsen!I131,0)</f>
        <v>0</v>
      </c>
      <c r="AQ132" s="8">
        <f>IF(Fietsen!E131="Wedstrijd",Fietsen!I131,0)</f>
        <v>0</v>
      </c>
      <c r="AR132" s="125"/>
      <c r="AS132" s="143">
        <f>IF(Lopen!G131="Weg",Lopen!H131,0)</f>
        <v>0</v>
      </c>
      <c r="AT132" s="8">
        <f>IF(Lopen!G131="Veld",Lopen!H131,0)</f>
        <v>0</v>
      </c>
      <c r="AU132" s="8">
        <f>IF(Lopen!G131="Piste",Lopen!H131,0)</f>
        <v>0</v>
      </c>
      <c r="AV132" s="139"/>
      <c r="AW132" s="8">
        <f>IF(Lopen!E131="Herstel",Lopen!H131,0)</f>
        <v>0</v>
      </c>
      <c r="AX132" s="8">
        <f>IF(Lopen!E131="Extensieve duur",Lopen!H131,0)</f>
        <v>0</v>
      </c>
      <c r="AY132" s="8">
        <f>IF(Lopen!E131="Tempoloop",Lopen!H131,0)</f>
        <v>0</v>
      </c>
      <c r="AZ132" s="8">
        <f>IF(Lopen!E131="Wisselloop",Lopen!H131,0)</f>
        <v>0</v>
      </c>
      <c r="BA132" s="8">
        <f>IF(Lopen!E131="Blokloop",Lopen!H131,0)</f>
        <v>0</v>
      </c>
      <c r="BB132" s="8">
        <f>IF(Lopen!E131="Versnellingen",Lopen!H131,0)</f>
        <v>0</v>
      </c>
      <c r="BC132" s="8">
        <f>IF(Lopen!E131="Fartlek",Lopen!H131,0)</f>
        <v>0</v>
      </c>
      <c r="BD132" s="8">
        <f>IF(Lopen!E131="Krachttraining",Lopen!H131,0)</f>
        <v>0</v>
      </c>
      <c r="BE132" s="144">
        <f>IF(Lopen!E131="Wedstrijd",Lopen!H131,0)</f>
        <v>0</v>
      </c>
    </row>
    <row r="133" spans="1:57">
      <c r="A133" s="199"/>
      <c r="B133" s="83" t="s">
        <v>11</v>
      </c>
      <c r="C133" s="75">
        <v>40578</v>
      </c>
      <c r="D133" s="153"/>
      <c r="E133" s="85">
        <f>IF(Zwemmen!H132&gt;0,1,0)</f>
        <v>0</v>
      </c>
      <c r="F133" s="85">
        <f>IF(Fietsen!I132&gt;0,1,0)</f>
        <v>0</v>
      </c>
      <c r="G133" s="85">
        <f>IF(Lopen!H132&gt;0,1,0)</f>
        <v>0</v>
      </c>
      <c r="H133" s="107"/>
      <c r="I133" s="95">
        <f>IF(Zwemmen!E132="Zwembad Aalst",1,0)</f>
        <v>0</v>
      </c>
      <c r="J133" s="85">
        <f>IF(Zwemmen!E132="Zwembad Brussel",1,0)</f>
        <v>0</v>
      </c>
      <c r="K133" s="85">
        <f>IF(Zwemmen!E132="Zwembad Wachtebeke",1,0)</f>
        <v>0</v>
      </c>
      <c r="L133" s="85">
        <f>IF(Zwemmen!E132="Zwembad Ander",1,0)</f>
        <v>0</v>
      </c>
      <c r="M133" s="85">
        <f>IF(Zwemmen!E132="Open Water Nieuwdonk",1,0)</f>
        <v>0</v>
      </c>
      <c r="N133" s="85">
        <f>IF(Zwemmen!E132="Open Water Ander",1,0)</f>
        <v>0</v>
      </c>
      <c r="O133" s="104"/>
      <c r="P133" s="85">
        <f t="shared" si="9"/>
        <v>0</v>
      </c>
      <c r="Q133" s="85">
        <f t="shared" si="10"/>
        <v>0</v>
      </c>
      <c r="R133" s="104"/>
      <c r="S133" s="89">
        <f>IF(Zwemmen!F132="Techniek",Zwemmen!I132,0)</f>
        <v>0</v>
      </c>
      <c r="T133" s="89">
        <f>IF(Zwemmen!F132="Extensieve uithouding",Zwemmen!I132,0)</f>
        <v>0</v>
      </c>
      <c r="U133" s="89">
        <f>IF(Zwemmen!F132="Intensieve uithouding",Zwemmen!I132,0)</f>
        <v>0</v>
      </c>
      <c r="V133" s="89">
        <f>IF(Zwemmen!F132="Snelheid",Zwemmen!I132,0)</f>
        <v>0</v>
      </c>
      <c r="W133" s="96">
        <f>IF(Zwemmen!F132="Wedstrijd",Zwemmen!I132,0)</f>
        <v>0</v>
      </c>
      <c r="X133" s="124"/>
      <c r="Y133" s="8">
        <f>IF(Fietsen!H132="Wegfiets",Fietsen!I132,0)</f>
        <v>0</v>
      </c>
      <c r="Z133" s="8">
        <f>IF(Fietsen!H132="Tijdritfiets",Fietsen!I132,0)</f>
        <v>0</v>
      </c>
      <c r="AA133" s="8">
        <f>IF(Fietsen!H132="Mountainbike",Fietsen!I132,0)</f>
        <v>0</v>
      </c>
      <c r="AB133" s="124"/>
      <c r="AC133" s="8">
        <f>IF(Fietsen!G132="Weg",Fietsen!I132,0)</f>
        <v>0</v>
      </c>
      <c r="AD133" s="8">
        <f>IF(Fietsen!G132="Rollen",Fietsen!I132,0)</f>
        <v>0</v>
      </c>
      <c r="AE133" s="8">
        <f>IF(Fietsen!G132="Veld",Fietsen!I132,0)</f>
        <v>0</v>
      </c>
      <c r="AF133" s="125"/>
      <c r="AG133" s="8">
        <f>IF(Fietsen!E132="Herstel",Fietsen!I132,0)</f>
        <v>0</v>
      </c>
      <c r="AH133" s="8">
        <f>IF(Fietsen!E132="LSD",Fietsen!I132,0)</f>
        <v>0</v>
      </c>
      <c r="AI133" s="8">
        <f>IF(Fietsen!E132="Extensieve uithouding",Fietsen!I132,0)</f>
        <v>0</v>
      </c>
      <c r="AJ133" s="8">
        <f>IF(Fietsen!E132="Intensieve uithouding",Fietsen!I132,0)</f>
        <v>0</v>
      </c>
      <c r="AK133" s="8">
        <f>IF(Fietsen!E132="Interval/Blokken",Fietsen!I132,0)</f>
        <v>0</v>
      </c>
      <c r="AL133" s="8">
        <f>IF(Fietsen!E132="VO2max",Fietsen!I132,0)</f>
        <v>0</v>
      </c>
      <c r="AM133" s="8">
        <f>IF(Fietsen!E132="Snelheid",Fietsen!I132,0)</f>
        <v>0</v>
      </c>
      <c r="AN133" s="8">
        <f>IF(Fietsen!E132="Souplesse",Fietsen!I132,0)</f>
        <v>0</v>
      </c>
      <c r="AO133" s="8">
        <f>IF(Fietsen!E132="Krachtuithouding",Fietsen!I132,0)</f>
        <v>0</v>
      </c>
      <c r="AP133" s="8">
        <f>IF(Fietsen!E132="Explosieve kracht",Fietsen!I132,0)</f>
        <v>0</v>
      </c>
      <c r="AQ133" s="8">
        <f>IF(Fietsen!E132="Wedstrijd",Fietsen!I132,0)</f>
        <v>0</v>
      </c>
      <c r="AR133" s="125"/>
      <c r="AS133" s="143">
        <f>IF(Lopen!G132="Weg",Lopen!H132,0)</f>
        <v>0</v>
      </c>
      <c r="AT133" s="8">
        <f>IF(Lopen!G132="Veld",Lopen!H132,0)</f>
        <v>0</v>
      </c>
      <c r="AU133" s="8">
        <f>IF(Lopen!G132="Piste",Lopen!H132,0)</f>
        <v>0</v>
      </c>
      <c r="AV133" s="139"/>
      <c r="AW133" s="8">
        <f>IF(Lopen!E132="Herstel",Lopen!H132,0)</f>
        <v>0</v>
      </c>
      <c r="AX133" s="8">
        <f>IF(Lopen!E132="Extensieve duur",Lopen!H132,0)</f>
        <v>0</v>
      </c>
      <c r="AY133" s="8">
        <f>IF(Lopen!E132="Tempoloop",Lopen!H132,0)</f>
        <v>0</v>
      </c>
      <c r="AZ133" s="8">
        <f>IF(Lopen!E132="Wisselloop",Lopen!H132,0)</f>
        <v>0</v>
      </c>
      <c r="BA133" s="8">
        <f>IF(Lopen!E132="Blokloop",Lopen!H132,0)</f>
        <v>0</v>
      </c>
      <c r="BB133" s="8">
        <f>IF(Lopen!E132="Versnellingen",Lopen!H132,0)</f>
        <v>0</v>
      </c>
      <c r="BC133" s="8">
        <f>IF(Lopen!E132="Fartlek",Lopen!H132,0)</f>
        <v>0</v>
      </c>
      <c r="BD133" s="8">
        <f>IF(Lopen!E132="Krachttraining",Lopen!H132,0)</f>
        <v>0</v>
      </c>
      <c r="BE133" s="144">
        <f>IF(Lopen!E132="Wedstrijd",Lopen!H132,0)</f>
        <v>0</v>
      </c>
    </row>
    <row r="134" spans="1:57">
      <c r="A134" s="199"/>
      <c r="B134" s="19" t="s">
        <v>12</v>
      </c>
      <c r="C134" s="77">
        <v>40579</v>
      </c>
      <c r="D134" s="153"/>
      <c r="E134" s="86">
        <f>IF(Zwemmen!H133&gt;0,1,0)</f>
        <v>0</v>
      </c>
      <c r="F134" s="86">
        <f>IF(Fietsen!I133&gt;0,1,0)</f>
        <v>0</v>
      </c>
      <c r="G134" s="86">
        <f>IF(Lopen!H133&gt;0,1,0)</f>
        <v>0</v>
      </c>
      <c r="H134" s="107"/>
      <c r="I134" s="97">
        <f>IF(Zwemmen!E133="Zwembad Aalst",1,0)</f>
        <v>0</v>
      </c>
      <c r="J134" s="86">
        <f>IF(Zwemmen!E133="Zwembad Brussel",1,0)</f>
        <v>0</v>
      </c>
      <c r="K134" s="86">
        <f>IF(Zwemmen!E133="Zwembad Wachtebeke",1,0)</f>
        <v>0</v>
      </c>
      <c r="L134" s="86">
        <f>IF(Zwemmen!E133="Zwembad Ander",1,0)</f>
        <v>0</v>
      </c>
      <c r="M134" s="86">
        <f>IF(Zwemmen!E133="Open Water Nieuwdonk",1,0)</f>
        <v>0</v>
      </c>
      <c r="N134" s="86">
        <f>IF(Zwemmen!E133="Open Water Ander",1,0)</f>
        <v>0</v>
      </c>
      <c r="O134" s="104"/>
      <c r="P134" s="86">
        <f t="shared" si="9"/>
        <v>0</v>
      </c>
      <c r="Q134" s="86">
        <f t="shared" si="10"/>
        <v>0</v>
      </c>
      <c r="R134" s="104"/>
      <c r="S134" s="90">
        <f>IF(Zwemmen!F133="Techniek",Zwemmen!I133,0)</f>
        <v>0</v>
      </c>
      <c r="T134" s="90">
        <f>IF(Zwemmen!F133="Extensieve uithouding",Zwemmen!I133,0)</f>
        <v>0</v>
      </c>
      <c r="U134" s="90">
        <f>IF(Zwemmen!F133="Intensieve uithouding",Zwemmen!I133,0)</f>
        <v>0</v>
      </c>
      <c r="V134" s="90">
        <f>IF(Zwemmen!F133="Snelheid",Zwemmen!I133,0)</f>
        <v>0</v>
      </c>
      <c r="W134" s="98">
        <f>IF(Zwemmen!F133="Wedstrijd",Zwemmen!I133,0)</f>
        <v>0</v>
      </c>
      <c r="X134" s="124"/>
      <c r="Y134" s="122">
        <f>IF(Fietsen!H133="Wegfiets",Fietsen!I133,0)</f>
        <v>0</v>
      </c>
      <c r="Z134" s="122">
        <f>IF(Fietsen!H133="Tijdritfiets",Fietsen!I133,0)</f>
        <v>0</v>
      </c>
      <c r="AA134" s="122">
        <f>IF(Fietsen!H133="Mountainbike",Fietsen!I133,0)</f>
        <v>0</v>
      </c>
      <c r="AB134" s="124"/>
      <c r="AC134" s="122">
        <f>IF(Fietsen!G133="Weg",Fietsen!I133,0)</f>
        <v>0</v>
      </c>
      <c r="AD134" s="122">
        <f>IF(Fietsen!G133="Rollen",Fietsen!I133,0)</f>
        <v>0</v>
      </c>
      <c r="AE134" s="122">
        <f>IF(Fietsen!G133="Veld",Fietsen!I133,0)</f>
        <v>0</v>
      </c>
      <c r="AF134" s="125"/>
      <c r="AG134" s="122">
        <f>IF(Fietsen!E133="Herstel",Fietsen!I133,0)</f>
        <v>0</v>
      </c>
      <c r="AH134" s="122">
        <f>IF(Fietsen!E133="LSD",Fietsen!I133,0)</f>
        <v>0</v>
      </c>
      <c r="AI134" s="122">
        <f>IF(Fietsen!E133="Extensieve uithouding",Fietsen!I133,0)</f>
        <v>0</v>
      </c>
      <c r="AJ134" s="122">
        <f>IF(Fietsen!E133="Intensieve uithouding",Fietsen!I133,0)</f>
        <v>0</v>
      </c>
      <c r="AK134" s="122">
        <f>IF(Fietsen!E133="Interval/Blokken",Fietsen!I133,0)</f>
        <v>0</v>
      </c>
      <c r="AL134" s="122">
        <f>IF(Fietsen!E133="VO2max",Fietsen!I133,0)</f>
        <v>0</v>
      </c>
      <c r="AM134" s="122">
        <f>IF(Fietsen!E133="Snelheid",Fietsen!I133,0)</f>
        <v>0</v>
      </c>
      <c r="AN134" s="122">
        <f>IF(Fietsen!E133="Souplesse",Fietsen!I133,0)</f>
        <v>0</v>
      </c>
      <c r="AO134" s="122">
        <f>IF(Fietsen!E133="Krachtuithouding",Fietsen!I133,0)</f>
        <v>0</v>
      </c>
      <c r="AP134" s="122">
        <f>IF(Fietsen!E133="Explosieve kracht",Fietsen!I133,0)</f>
        <v>0</v>
      </c>
      <c r="AQ134" s="122">
        <f>IF(Fietsen!E133="Wedstrijd",Fietsen!I133,0)</f>
        <v>0</v>
      </c>
      <c r="AR134" s="125"/>
      <c r="AS134" s="141">
        <f>IF(Lopen!G133="Weg",Lopen!H133,0)</f>
        <v>0</v>
      </c>
      <c r="AT134" s="122">
        <f>IF(Lopen!G133="Veld",Lopen!H133,0)</f>
        <v>0</v>
      </c>
      <c r="AU134" s="122">
        <f>IF(Lopen!G133="Piste",Lopen!H133,0)</f>
        <v>0</v>
      </c>
      <c r="AV134" s="139"/>
      <c r="AW134" s="122">
        <f>IF(Lopen!E133="Herstel",Lopen!H133,0)</f>
        <v>0</v>
      </c>
      <c r="AX134" s="122">
        <f>IF(Lopen!E133="Extensieve duur",Lopen!H133,0)</f>
        <v>0</v>
      </c>
      <c r="AY134" s="122">
        <f>IF(Lopen!E133="Tempoloop",Lopen!H133,0)</f>
        <v>0</v>
      </c>
      <c r="AZ134" s="122">
        <f>IF(Lopen!E133="Wisselloop",Lopen!H133,0)</f>
        <v>0</v>
      </c>
      <c r="BA134" s="122">
        <f>IF(Lopen!E133="Blokloop",Lopen!H133,0)</f>
        <v>0</v>
      </c>
      <c r="BB134" s="122">
        <f>IF(Lopen!E133="Versnellingen",Lopen!H133,0)</f>
        <v>0</v>
      </c>
      <c r="BC134" s="122">
        <f>IF(Lopen!E133="Fartlek",Lopen!H133,0)</f>
        <v>0</v>
      </c>
      <c r="BD134" s="122">
        <f>IF(Lopen!E133="Krachttraining",Lopen!H133,0)</f>
        <v>0</v>
      </c>
      <c r="BE134" s="142">
        <f>IF(Lopen!E133="Wedstrijd",Lopen!H133,0)</f>
        <v>0</v>
      </c>
    </row>
    <row r="135" spans="1:57">
      <c r="A135" s="199"/>
      <c r="B135" s="19" t="s">
        <v>13</v>
      </c>
      <c r="C135" s="77">
        <v>40580</v>
      </c>
      <c r="D135" s="153"/>
      <c r="E135" s="86">
        <f>IF(Zwemmen!H134&gt;0,1,0)</f>
        <v>0</v>
      </c>
      <c r="F135" s="86">
        <f>IF(Fietsen!I134&gt;0,1,0)</f>
        <v>0</v>
      </c>
      <c r="G135" s="86">
        <f>IF(Lopen!H134&gt;0,1,0)</f>
        <v>0</v>
      </c>
      <c r="H135" s="107"/>
      <c r="I135" s="97">
        <f>IF(Zwemmen!E134="Zwembad Aalst",1,0)</f>
        <v>0</v>
      </c>
      <c r="J135" s="86">
        <f>IF(Zwemmen!E134="Zwembad Brussel",1,0)</f>
        <v>0</v>
      </c>
      <c r="K135" s="86">
        <f>IF(Zwemmen!E134="Zwembad Wachtebeke",1,0)</f>
        <v>0</v>
      </c>
      <c r="L135" s="86">
        <f>IF(Zwemmen!E134="Zwembad Ander",1,0)</f>
        <v>0</v>
      </c>
      <c r="M135" s="86">
        <f>IF(Zwemmen!E134="Open Water Nieuwdonk",1,0)</f>
        <v>0</v>
      </c>
      <c r="N135" s="86">
        <f>IF(Zwemmen!E134="Open Water Ander",1,0)</f>
        <v>0</v>
      </c>
      <c r="O135" s="104"/>
      <c r="P135" s="86">
        <f t="shared" si="9"/>
        <v>0</v>
      </c>
      <c r="Q135" s="86">
        <f t="shared" si="10"/>
        <v>0</v>
      </c>
      <c r="R135" s="104"/>
      <c r="S135" s="90">
        <f>IF(Zwemmen!F134="Techniek",Zwemmen!I134,0)</f>
        <v>0</v>
      </c>
      <c r="T135" s="90">
        <f>IF(Zwemmen!F134="Extensieve uithouding",Zwemmen!I134,0)</f>
        <v>0</v>
      </c>
      <c r="U135" s="90">
        <f>IF(Zwemmen!F134="Intensieve uithouding",Zwemmen!I134,0)</f>
        <v>0</v>
      </c>
      <c r="V135" s="90">
        <f>IF(Zwemmen!F134="Snelheid",Zwemmen!I134,0)</f>
        <v>0</v>
      </c>
      <c r="W135" s="98">
        <f>IF(Zwemmen!F134="Wedstrijd",Zwemmen!I134,0)</f>
        <v>0</v>
      </c>
      <c r="X135" s="124"/>
      <c r="Y135" s="122">
        <f>IF(Fietsen!H134="Wegfiets",Fietsen!I134,0)</f>
        <v>0</v>
      </c>
      <c r="Z135" s="122">
        <f>IF(Fietsen!H134="Tijdritfiets",Fietsen!I134,0)</f>
        <v>0</v>
      </c>
      <c r="AA135" s="122">
        <f>IF(Fietsen!H134="Mountainbike",Fietsen!I134,0)</f>
        <v>0</v>
      </c>
      <c r="AB135" s="124"/>
      <c r="AC135" s="122">
        <f>IF(Fietsen!G134="Weg",Fietsen!I134,0)</f>
        <v>0</v>
      </c>
      <c r="AD135" s="122">
        <f>IF(Fietsen!G134="Rollen",Fietsen!I134,0)</f>
        <v>0</v>
      </c>
      <c r="AE135" s="122">
        <f>IF(Fietsen!G134="Veld",Fietsen!I134,0)</f>
        <v>0</v>
      </c>
      <c r="AF135" s="125"/>
      <c r="AG135" s="122">
        <f>IF(Fietsen!E134="Herstel",Fietsen!I134,0)</f>
        <v>0</v>
      </c>
      <c r="AH135" s="122">
        <f>IF(Fietsen!E134="LSD",Fietsen!I134,0)</f>
        <v>0</v>
      </c>
      <c r="AI135" s="122">
        <f>IF(Fietsen!E134="Extensieve uithouding",Fietsen!I134,0)</f>
        <v>0</v>
      </c>
      <c r="AJ135" s="122">
        <f>IF(Fietsen!E134="Intensieve uithouding",Fietsen!I134,0)</f>
        <v>0</v>
      </c>
      <c r="AK135" s="122">
        <f>IF(Fietsen!E134="Interval/Blokken",Fietsen!I134,0)</f>
        <v>0</v>
      </c>
      <c r="AL135" s="122">
        <f>IF(Fietsen!E134="VO2max",Fietsen!I134,0)</f>
        <v>0</v>
      </c>
      <c r="AM135" s="122">
        <f>IF(Fietsen!E134="Snelheid",Fietsen!I134,0)</f>
        <v>0</v>
      </c>
      <c r="AN135" s="122">
        <f>IF(Fietsen!E134="Souplesse",Fietsen!I134,0)</f>
        <v>0</v>
      </c>
      <c r="AO135" s="122">
        <f>IF(Fietsen!E134="Krachtuithouding",Fietsen!I134,0)</f>
        <v>0</v>
      </c>
      <c r="AP135" s="122">
        <f>IF(Fietsen!E134="Explosieve kracht",Fietsen!I134,0)</f>
        <v>0</v>
      </c>
      <c r="AQ135" s="122">
        <f>IF(Fietsen!E134="Wedstrijd",Fietsen!I134,0)</f>
        <v>0</v>
      </c>
      <c r="AR135" s="125"/>
      <c r="AS135" s="141">
        <f>IF(Lopen!G134="Weg",Lopen!H134,0)</f>
        <v>0</v>
      </c>
      <c r="AT135" s="122">
        <f>IF(Lopen!G134="Veld",Lopen!H134,0)</f>
        <v>0</v>
      </c>
      <c r="AU135" s="122">
        <f>IF(Lopen!G134="Piste",Lopen!H134,0)</f>
        <v>0</v>
      </c>
      <c r="AV135" s="139"/>
      <c r="AW135" s="122">
        <f>IF(Lopen!E134="Herstel",Lopen!H134,0)</f>
        <v>0</v>
      </c>
      <c r="AX135" s="122">
        <f>IF(Lopen!E134="Extensieve duur",Lopen!H134,0)</f>
        <v>0</v>
      </c>
      <c r="AY135" s="122">
        <f>IF(Lopen!E134="Tempoloop",Lopen!H134,0)</f>
        <v>0</v>
      </c>
      <c r="AZ135" s="122">
        <f>IF(Lopen!E134="Wisselloop",Lopen!H134,0)</f>
        <v>0</v>
      </c>
      <c r="BA135" s="122">
        <f>IF(Lopen!E134="Blokloop",Lopen!H134,0)</f>
        <v>0</v>
      </c>
      <c r="BB135" s="122">
        <f>IF(Lopen!E134="Versnellingen",Lopen!H134,0)</f>
        <v>0</v>
      </c>
      <c r="BC135" s="122">
        <f>IF(Lopen!E134="Fartlek",Lopen!H134,0)</f>
        <v>0</v>
      </c>
      <c r="BD135" s="122">
        <f>IF(Lopen!E134="Krachttraining",Lopen!H134,0)</f>
        <v>0</v>
      </c>
      <c r="BE135" s="142">
        <f>IF(Lopen!E134="Wedstrijd",Lopen!H134,0)</f>
        <v>0</v>
      </c>
    </row>
    <row r="136" spans="1:57">
      <c r="A136" s="199" t="s">
        <v>39</v>
      </c>
      <c r="B136" s="83" t="s">
        <v>14</v>
      </c>
      <c r="C136" s="75">
        <v>40581</v>
      </c>
      <c r="D136" s="153"/>
      <c r="E136" s="85">
        <f>IF(Zwemmen!H135&gt;0,1,0)</f>
        <v>0</v>
      </c>
      <c r="F136" s="85">
        <f>IF(Fietsen!I135&gt;0,1,0)</f>
        <v>0</v>
      </c>
      <c r="G136" s="85">
        <f>IF(Lopen!H135&gt;0,1,0)</f>
        <v>0</v>
      </c>
      <c r="H136" s="107"/>
      <c r="I136" s="95">
        <f>IF(Zwemmen!E135="Zwembad Aalst",1,0)</f>
        <v>0</v>
      </c>
      <c r="J136" s="85">
        <f>IF(Zwemmen!E135="Zwembad Brussel",1,0)</f>
        <v>0</v>
      </c>
      <c r="K136" s="85">
        <f>IF(Zwemmen!E135="Zwembad Wachtebeke",1,0)</f>
        <v>0</v>
      </c>
      <c r="L136" s="85">
        <f>IF(Zwemmen!E135="Zwembad Ander",1,0)</f>
        <v>0</v>
      </c>
      <c r="M136" s="85">
        <f>IF(Zwemmen!E135="Open Water Nieuwdonk",1,0)</f>
        <v>0</v>
      </c>
      <c r="N136" s="85">
        <f>IF(Zwemmen!E135="Open Water Ander",1,0)</f>
        <v>0</v>
      </c>
      <c r="O136" s="104"/>
      <c r="P136" s="85">
        <f t="shared" si="9"/>
        <v>0</v>
      </c>
      <c r="Q136" s="85">
        <f t="shared" si="10"/>
        <v>0</v>
      </c>
      <c r="R136" s="104"/>
      <c r="S136" s="89">
        <f>IF(Zwemmen!F135="Techniek",Zwemmen!I135,0)</f>
        <v>0</v>
      </c>
      <c r="T136" s="89">
        <f>IF(Zwemmen!F135="Extensieve uithouding",Zwemmen!I135,0)</f>
        <v>0</v>
      </c>
      <c r="U136" s="89">
        <f>IF(Zwemmen!F135="Intensieve uithouding",Zwemmen!I135,0)</f>
        <v>0</v>
      </c>
      <c r="V136" s="89">
        <f>IF(Zwemmen!F135="Snelheid",Zwemmen!I135,0)</f>
        <v>0</v>
      </c>
      <c r="W136" s="96">
        <f>IF(Zwemmen!F135="Wedstrijd",Zwemmen!I135,0)</f>
        <v>0</v>
      </c>
      <c r="X136" s="124"/>
      <c r="Y136" s="8">
        <f>IF(Fietsen!H135="Wegfiets",Fietsen!I135,0)</f>
        <v>0</v>
      </c>
      <c r="Z136" s="8">
        <f>IF(Fietsen!H135="Tijdritfiets",Fietsen!I135,0)</f>
        <v>0</v>
      </c>
      <c r="AA136" s="8">
        <f>IF(Fietsen!H135="Mountainbike",Fietsen!I135,0)</f>
        <v>0</v>
      </c>
      <c r="AB136" s="124"/>
      <c r="AC136" s="8">
        <f>IF(Fietsen!G135="Weg",Fietsen!I135,0)</f>
        <v>0</v>
      </c>
      <c r="AD136" s="8">
        <f>IF(Fietsen!G135="Rollen",Fietsen!I135,0)</f>
        <v>0</v>
      </c>
      <c r="AE136" s="8">
        <f>IF(Fietsen!G135="Veld",Fietsen!I135,0)</f>
        <v>0</v>
      </c>
      <c r="AF136" s="125"/>
      <c r="AG136" s="8">
        <f>IF(Fietsen!E135="Herstel",Fietsen!I135,0)</f>
        <v>0</v>
      </c>
      <c r="AH136" s="8">
        <f>IF(Fietsen!E135="LSD",Fietsen!I135,0)</f>
        <v>0</v>
      </c>
      <c r="AI136" s="8">
        <f>IF(Fietsen!E135="Extensieve uithouding",Fietsen!I135,0)</f>
        <v>0</v>
      </c>
      <c r="AJ136" s="8">
        <f>IF(Fietsen!E135="Intensieve uithouding",Fietsen!I135,0)</f>
        <v>0</v>
      </c>
      <c r="AK136" s="8">
        <f>IF(Fietsen!E135="Interval/Blokken",Fietsen!I135,0)</f>
        <v>0</v>
      </c>
      <c r="AL136" s="8">
        <f>IF(Fietsen!E135="VO2max",Fietsen!I135,0)</f>
        <v>0</v>
      </c>
      <c r="AM136" s="8">
        <f>IF(Fietsen!E135="Snelheid",Fietsen!I135,0)</f>
        <v>0</v>
      </c>
      <c r="AN136" s="8">
        <f>IF(Fietsen!E135="Souplesse",Fietsen!I135,0)</f>
        <v>0</v>
      </c>
      <c r="AO136" s="8">
        <f>IF(Fietsen!E135="Krachtuithouding",Fietsen!I135,0)</f>
        <v>0</v>
      </c>
      <c r="AP136" s="8">
        <f>IF(Fietsen!E135="Explosieve kracht",Fietsen!I135,0)</f>
        <v>0</v>
      </c>
      <c r="AQ136" s="8">
        <f>IF(Fietsen!E135="Wedstrijd",Fietsen!I135,0)</f>
        <v>0</v>
      </c>
      <c r="AR136" s="125"/>
      <c r="AS136" s="143">
        <f>IF(Lopen!G135="Weg",Lopen!H135,0)</f>
        <v>0</v>
      </c>
      <c r="AT136" s="8">
        <f>IF(Lopen!G135="Veld",Lopen!H135,0)</f>
        <v>0</v>
      </c>
      <c r="AU136" s="8">
        <f>IF(Lopen!G135="Piste",Lopen!H135,0)</f>
        <v>0</v>
      </c>
      <c r="AV136" s="139"/>
      <c r="AW136" s="8">
        <f>IF(Lopen!E135="Herstel",Lopen!H135,0)</f>
        <v>0</v>
      </c>
      <c r="AX136" s="8">
        <f>IF(Lopen!E135="Extensieve duur",Lopen!H135,0)</f>
        <v>0</v>
      </c>
      <c r="AY136" s="8">
        <f>IF(Lopen!E135="Tempoloop",Lopen!H135,0)</f>
        <v>0</v>
      </c>
      <c r="AZ136" s="8">
        <f>IF(Lopen!E135="Wisselloop",Lopen!H135,0)</f>
        <v>0</v>
      </c>
      <c r="BA136" s="8">
        <f>IF(Lopen!E135="Blokloop",Lopen!H135,0)</f>
        <v>0</v>
      </c>
      <c r="BB136" s="8">
        <f>IF(Lopen!E135="Versnellingen",Lopen!H135,0)</f>
        <v>0</v>
      </c>
      <c r="BC136" s="8">
        <f>IF(Lopen!E135="Fartlek",Lopen!H135,0)</f>
        <v>0</v>
      </c>
      <c r="BD136" s="8">
        <f>IF(Lopen!E135="Krachttraining",Lopen!H135,0)</f>
        <v>0</v>
      </c>
      <c r="BE136" s="144">
        <f>IF(Lopen!E135="Wedstrijd",Lopen!H135,0)</f>
        <v>0</v>
      </c>
    </row>
    <row r="137" spans="1:57">
      <c r="A137" s="199"/>
      <c r="B137" s="83" t="s">
        <v>15</v>
      </c>
      <c r="C137" s="75">
        <v>40582</v>
      </c>
      <c r="D137" s="153"/>
      <c r="E137" s="85">
        <f>IF(Zwemmen!H136&gt;0,1,0)</f>
        <v>0</v>
      </c>
      <c r="F137" s="85">
        <f>IF(Fietsen!I136&gt;0,1,0)</f>
        <v>0</v>
      </c>
      <c r="G137" s="85">
        <f>IF(Lopen!H136&gt;0,1,0)</f>
        <v>0</v>
      </c>
      <c r="H137" s="107"/>
      <c r="I137" s="95">
        <f>IF(Zwemmen!E136="Zwembad Aalst",1,0)</f>
        <v>0</v>
      </c>
      <c r="J137" s="85">
        <f>IF(Zwemmen!E136="Zwembad Brussel",1,0)</f>
        <v>0</v>
      </c>
      <c r="K137" s="85">
        <f>IF(Zwemmen!E136="Zwembad Wachtebeke",1,0)</f>
        <v>0</v>
      </c>
      <c r="L137" s="85">
        <f>IF(Zwemmen!E136="Zwembad Ander",1,0)</f>
        <v>0</v>
      </c>
      <c r="M137" s="85">
        <f>IF(Zwemmen!E136="Open Water Nieuwdonk",1,0)</f>
        <v>0</v>
      </c>
      <c r="N137" s="85">
        <f>IF(Zwemmen!E136="Open Water Ander",1,0)</f>
        <v>0</v>
      </c>
      <c r="O137" s="104"/>
      <c r="P137" s="85">
        <f t="shared" si="9"/>
        <v>0</v>
      </c>
      <c r="Q137" s="85">
        <f t="shared" si="10"/>
        <v>0</v>
      </c>
      <c r="R137" s="104"/>
      <c r="S137" s="89">
        <f>IF(Zwemmen!F136="Techniek",Zwemmen!I136,0)</f>
        <v>0</v>
      </c>
      <c r="T137" s="89">
        <f>IF(Zwemmen!F136="Extensieve uithouding",Zwemmen!I136,0)</f>
        <v>0</v>
      </c>
      <c r="U137" s="89">
        <f>IF(Zwemmen!F136="Intensieve uithouding",Zwemmen!I136,0)</f>
        <v>0</v>
      </c>
      <c r="V137" s="89">
        <f>IF(Zwemmen!F136="Snelheid",Zwemmen!I136,0)</f>
        <v>0</v>
      </c>
      <c r="W137" s="96">
        <f>IF(Zwemmen!F136="Wedstrijd",Zwemmen!I136,0)</f>
        <v>0</v>
      </c>
      <c r="X137" s="124"/>
      <c r="Y137" s="8">
        <f>IF(Fietsen!H136="Wegfiets",Fietsen!I136,0)</f>
        <v>0</v>
      </c>
      <c r="Z137" s="8">
        <f>IF(Fietsen!H136="Tijdritfiets",Fietsen!I136,0)</f>
        <v>0</v>
      </c>
      <c r="AA137" s="8">
        <f>IF(Fietsen!H136="Mountainbike",Fietsen!I136,0)</f>
        <v>0</v>
      </c>
      <c r="AB137" s="124"/>
      <c r="AC137" s="8">
        <f>IF(Fietsen!G136="Weg",Fietsen!I136,0)</f>
        <v>0</v>
      </c>
      <c r="AD137" s="8">
        <f>IF(Fietsen!G136="Rollen",Fietsen!I136,0)</f>
        <v>0</v>
      </c>
      <c r="AE137" s="8">
        <f>IF(Fietsen!G136="Veld",Fietsen!I136,0)</f>
        <v>0</v>
      </c>
      <c r="AF137" s="125"/>
      <c r="AG137" s="8">
        <f>IF(Fietsen!E136="Herstel",Fietsen!I136,0)</f>
        <v>0</v>
      </c>
      <c r="AH137" s="8">
        <f>IF(Fietsen!E136="LSD",Fietsen!I136,0)</f>
        <v>0</v>
      </c>
      <c r="AI137" s="8">
        <f>IF(Fietsen!E136="Extensieve uithouding",Fietsen!I136,0)</f>
        <v>0</v>
      </c>
      <c r="AJ137" s="8">
        <f>IF(Fietsen!E136="Intensieve uithouding",Fietsen!I136,0)</f>
        <v>0</v>
      </c>
      <c r="AK137" s="8">
        <f>IF(Fietsen!E136="Interval/Blokken",Fietsen!I136,0)</f>
        <v>0</v>
      </c>
      <c r="AL137" s="8">
        <f>IF(Fietsen!E136="VO2max",Fietsen!I136,0)</f>
        <v>0</v>
      </c>
      <c r="AM137" s="8">
        <f>IF(Fietsen!E136="Snelheid",Fietsen!I136,0)</f>
        <v>0</v>
      </c>
      <c r="AN137" s="8">
        <f>IF(Fietsen!E136="Souplesse",Fietsen!I136,0)</f>
        <v>0</v>
      </c>
      <c r="AO137" s="8">
        <f>IF(Fietsen!E136="Krachtuithouding",Fietsen!I136,0)</f>
        <v>0</v>
      </c>
      <c r="AP137" s="8">
        <f>IF(Fietsen!E136="Explosieve kracht",Fietsen!I136,0)</f>
        <v>0</v>
      </c>
      <c r="AQ137" s="8">
        <f>IF(Fietsen!E136="Wedstrijd",Fietsen!I136,0)</f>
        <v>0</v>
      </c>
      <c r="AR137" s="125"/>
      <c r="AS137" s="143">
        <f>IF(Lopen!G136="Weg",Lopen!H136,0)</f>
        <v>0</v>
      </c>
      <c r="AT137" s="8">
        <f>IF(Lopen!G136="Veld",Lopen!H136,0)</f>
        <v>0</v>
      </c>
      <c r="AU137" s="8">
        <f>IF(Lopen!G136="Piste",Lopen!H136,0)</f>
        <v>0</v>
      </c>
      <c r="AV137" s="139"/>
      <c r="AW137" s="8">
        <f>IF(Lopen!E136="Herstel",Lopen!H136,0)</f>
        <v>0</v>
      </c>
      <c r="AX137" s="8">
        <f>IF(Lopen!E136="Extensieve duur",Lopen!H136,0)</f>
        <v>0</v>
      </c>
      <c r="AY137" s="8">
        <f>IF(Lopen!E136="Tempoloop",Lopen!H136,0)</f>
        <v>0</v>
      </c>
      <c r="AZ137" s="8">
        <f>IF(Lopen!E136="Wisselloop",Lopen!H136,0)</f>
        <v>0</v>
      </c>
      <c r="BA137" s="8">
        <f>IF(Lopen!E136="Blokloop",Lopen!H136,0)</f>
        <v>0</v>
      </c>
      <c r="BB137" s="8">
        <f>IF(Lopen!E136="Versnellingen",Lopen!H136,0)</f>
        <v>0</v>
      </c>
      <c r="BC137" s="8">
        <f>IF(Lopen!E136="Fartlek",Lopen!H136,0)</f>
        <v>0</v>
      </c>
      <c r="BD137" s="8">
        <f>IF(Lopen!E136="Krachttraining",Lopen!H136,0)</f>
        <v>0</v>
      </c>
      <c r="BE137" s="144">
        <f>IF(Lopen!E136="Wedstrijd",Lopen!H136,0)</f>
        <v>0</v>
      </c>
    </row>
    <row r="138" spans="1:57">
      <c r="A138" s="199"/>
      <c r="B138" s="83" t="s">
        <v>16</v>
      </c>
      <c r="C138" s="75">
        <v>40583</v>
      </c>
      <c r="D138" s="153"/>
      <c r="E138" s="85">
        <f>IF(Zwemmen!H137&gt;0,1,0)</f>
        <v>0</v>
      </c>
      <c r="F138" s="85">
        <f>IF(Fietsen!I137&gt;0,1,0)</f>
        <v>0</v>
      </c>
      <c r="G138" s="85">
        <f>IF(Lopen!H137&gt;0,1,0)</f>
        <v>0</v>
      </c>
      <c r="H138" s="107"/>
      <c r="I138" s="95">
        <f>IF(Zwemmen!E137="Zwembad Aalst",1,0)</f>
        <v>0</v>
      </c>
      <c r="J138" s="85">
        <f>IF(Zwemmen!E137="Zwembad Brussel",1,0)</f>
        <v>0</v>
      </c>
      <c r="K138" s="85">
        <f>IF(Zwemmen!E137="Zwembad Wachtebeke",1,0)</f>
        <v>0</v>
      </c>
      <c r="L138" s="85">
        <f>IF(Zwemmen!E137="Zwembad Ander",1,0)</f>
        <v>0</v>
      </c>
      <c r="M138" s="85">
        <f>IF(Zwemmen!E137="Open Water Nieuwdonk",1,0)</f>
        <v>0</v>
      </c>
      <c r="N138" s="85">
        <f>IF(Zwemmen!E137="Open Water Ander",1,0)</f>
        <v>0</v>
      </c>
      <c r="O138" s="104"/>
      <c r="P138" s="85">
        <f t="shared" si="9"/>
        <v>0</v>
      </c>
      <c r="Q138" s="85">
        <f t="shared" si="10"/>
        <v>0</v>
      </c>
      <c r="R138" s="104"/>
      <c r="S138" s="89">
        <f>IF(Zwemmen!F137="Techniek",Zwemmen!I137,0)</f>
        <v>0</v>
      </c>
      <c r="T138" s="89">
        <f>IF(Zwemmen!F137="Extensieve uithouding",Zwemmen!I137,0)</f>
        <v>0</v>
      </c>
      <c r="U138" s="89">
        <f>IF(Zwemmen!F137="Intensieve uithouding",Zwemmen!I137,0)</f>
        <v>0</v>
      </c>
      <c r="V138" s="89">
        <f>IF(Zwemmen!F137="Snelheid",Zwemmen!I137,0)</f>
        <v>0</v>
      </c>
      <c r="W138" s="96">
        <f>IF(Zwemmen!F137="Wedstrijd",Zwemmen!I137,0)</f>
        <v>0</v>
      </c>
      <c r="X138" s="124"/>
      <c r="Y138" s="8">
        <f>IF(Fietsen!H137="Wegfiets",Fietsen!I137,0)</f>
        <v>0</v>
      </c>
      <c r="Z138" s="8">
        <f>IF(Fietsen!H137="Tijdritfiets",Fietsen!I137,0)</f>
        <v>0</v>
      </c>
      <c r="AA138" s="8">
        <f>IF(Fietsen!H137="Mountainbike",Fietsen!I137,0)</f>
        <v>0</v>
      </c>
      <c r="AB138" s="124"/>
      <c r="AC138" s="8">
        <f>IF(Fietsen!G137="Weg",Fietsen!I137,0)</f>
        <v>0</v>
      </c>
      <c r="AD138" s="8">
        <f>IF(Fietsen!G137="Rollen",Fietsen!I137,0)</f>
        <v>0</v>
      </c>
      <c r="AE138" s="8">
        <f>IF(Fietsen!G137="Veld",Fietsen!I137,0)</f>
        <v>0</v>
      </c>
      <c r="AF138" s="125"/>
      <c r="AG138" s="8">
        <f>IF(Fietsen!E137="Herstel",Fietsen!I137,0)</f>
        <v>0</v>
      </c>
      <c r="AH138" s="8">
        <f>IF(Fietsen!E137="LSD",Fietsen!I137,0)</f>
        <v>0</v>
      </c>
      <c r="AI138" s="8">
        <f>IF(Fietsen!E137="Extensieve uithouding",Fietsen!I137,0)</f>
        <v>0</v>
      </c>
      <c r="AJ138" s="8">
        <f>IF(Fietsen!E137="Intensieve uithouding",Fietsen!I137,0)</f>
        <v>0</v>
      </c>
      <c r="AK138" s="8">
        <f>IF(Fietsen!E137="Interval/Blokken",Fietsen!I137,0)</f>
        <v>0</v>
      </c>
      <c r="AL138" s="8">
        <f>IF(Fietsen!E137="VO2max",Fietsen!I137,0)</f>
        <v>0</v>
      </c>
      <c r="AM138" s="8">
        <f>IF(Fietsen!E137="Snelheid",Fietsen!I137,0)</f>
        <v>0</v>
      </c>
      <c r="AN138" s="8">
        <f>IF(Fietsen!E137="Souplesse",Fietsen!I137,0)</f>
        <v>0</v>
      </c>
      <c r="AO138" s="8">
        <f>IF(Fietsen!E137="Krachtuithouding",Fietsen!I137,0)</f>
        <v>0</v>
      </c>
      <c r="AP138" s="8">
        <f>IF(Fietsen!E137="Explosieve kracht",Fietsen!I137,0)</f>
        <v>0</v>
      </c>
      <c r="AQ138" s="8">
        <f>IF(Fietsen!E137="Wedstrijd",Fietsen!I137,0)</f>
        <v>0</v>
      </c>
      <c r="AR138" s="125"/>
      <c r="AS138" s="143">
        <f>IF(Lopen!G137="Weg",Lopen!H137,0)</f>
        <v>0</v>
      </c>
      <c r="AT138" s="8">
        <f>IF(Lopen!G137="Veld",Lopen!H137,0)</f>
        <v>0</v>
      </c>
      <c r="AU138" s="8">
        <f>IF(Lopen!G137="Piste",Lopen!H137,0)</f>
        <v>0</v>
      </c>
      <c r="AV138" s="139"/>
      <c r="AW138" s="8">
        <f>IF(Lopen!E137="Herstel",Lopen!H137,0)</f>
        <v>0</v>
      </c>
      <c r="AX138" s="8">
        <f>IF(Lopen!E137="Extensieve duur",Lopen!H137,0)</f>
        <v>0</v>
      </c>
      <c r="AY138" s="8">
        <f>IF(Lopen!E137="Tempoloop",Lopen!H137,0)</f>
        <v>0</v>
      </c>
      <c r="AZ138" s="8">
        <f>IF(Lopen!E137="Wisselloop",Lopen!H137,0)</f>
        <v>0</v>
      </c>
      <c r="BA138" s="8">
        <f>IF(Lopen!E137="Blokloop",Lopen!H137,0)</f>
        <v>0</v>
      </c>
      <c r="BB138" s="8">
        <f>IF(Lopen!E137="Versnellingen",Lopen!H137,0)</f>
        <v>0</v>
      </c>
      <c r="BC138" s="8">
        <f>IF(Lopen!E137="Fartlek",Lopen!H137,0)</f>
        <v>0</v>
      </c>
      <c r="BD138" s="8">
        <f>IF(Lopen!E137="Krachttraining",Lopen!H137,0)</f>
        <v>0</v>
      </c>
      <c r="BE138" s="144">
        <f>IF(Lopen!E137="Wedstrijd",Lopen!H137,0)</f>
        <v>0</v>
      </c>
    </row>
    <row r="139" spans="1:57">
      <c r="A139" s="199"/>
      <c r="B139" s="83" t="s">
        <v>17</v>
      </c>
      <c r="C139" s="75">
        <v>40584</v>
      </c>
      <c r="D139" s="153"/>
      <c r="E139" s="85">
        <f>IF(Zwemmen!H138&gt;0,1,0)</f>
        <v>0</v>
      </c>
      <c r="F139" s="85">
        <f>IF(Fietsen!I138&gt;0,1,0)</f>
        <v>0</v>
      </c>
      <c r="G139" s="85">
        <f>IF(Lopen!H138&gt;0,1,0)</f>
        <v>0</v>
      </c>
      <c r="H139" s="107"/>
      <c r="I139" s="95">
        <f>IF(Zwemmen!E138="Zwembad Aalst",1,0)</f>
        <v>0</v>
      </c>
      <c r="J139" s="85">
        <f>IF(Zwemmen!E138="Zwembad Brussel",1,0)</f>
        <v>0</v>
      </c>
      <c r="K139" s="85">
        <f>IF(Zwemmen!E138="Zwembad Wachtebeke",1,0)</f>
        <v>0</v>
      </c>
      <c r="L139" s="85">
        <f>IF(Zwemmen!E138="Zwembad Ander",1,0)</f>
        <v>0</v>
      </c>
      <c r="M139" s="85">
        <f>IF(Zwemmen!E138="Open Water Nieuwdonk",1,0)</f>
        <v>0</v>
      </c>
      <c r="N139" s="85">
        <f>IF(Zwemmen!E138="Open Water Ander",1,0)</f>
        <v>0</v>
      </c>
      <c r="O139" s="104"/>
      <c r="P139" s="85">
        <f t="shared" si="9"/>
        <v>0</v>
      </c>
      <c r="Q139" s="85">
        <f t="shared" si="10"/>
        <v>0</v>
      </c>
      <c r="R139" s="104"/>
      <c r="S139" s="89">
        <f>IF(Zwemmen!F138="Techniek",Zwemmen!I138,0)</f>
        <v>0</v>
      </c>
      <c r="T139" s="89">
        <f>IF(Zwemmen!F138="Extensieve uithouding",Zwemmen!I138,0)</f>
        <v>0</v>
      </c>
      <c r="U139" s="89">
        <f>IF(Zwemmen!F138="Intensieve uithouding",Zwemmen!I138,0)</f>
        <v>0</v>
      </c>
      <c r="V139" s="89">
        <f>IF(Zwemmen!F138="Snelheid",Zwemmen!I138,0)</f>
        <v>0</v>
      </c>
      <c r="W139" s="96">
        <f>IF(Zwemmen!F138="Wedstrijd",Zwemmen!I138,0)</f>
        <v>0</v>
      </c>
      <c r="X139" s="124"/>
      <c r="Y139" s="8">
        <f>IF(Fietsen!H138="Wegfiets",Fietsen!I138,0)</f>
        <v>0</v>
      </c>
      <c r="Z139" s="8">
        <f>IF(Fietsen!H138="Tijdritfiets",Fietsen!I138,0)</f>
        <v>0</v>
      </c>
      <c r="AA139" s="8">
        <f>IF(Fietsen!H138="Mountainbike",Fietsen!I138,0)</f>
        <v>0</v>
      </c>
      <c r="AB139" s="124"/>
      <c r="AC139" s="8">
        <f>IF(Fietsen!G138="Weg",Fietsen!I138,0)</f>
        <v>0</v>
      </c>
      <c r="AD139" s="8">
        <f>IF(Fietsen!G138="Rollen",Fietsen!I138,0)</f>
        <v>0</v>
      </c>
      <c r="AE139" s="8">
        <f>IF(Fietsen!G138="Veld",Fietsen!I138,0)</f>
        <v>0</v>
      </c>
      <c r="AF139" s="125"/>
      <c r="AG139" s="8">
        <f>IF(Fietsen!E138="Herstel",Fietsen!I138,0)</f>
        <v>0</v>
      </c>
      <c r="AH139" s="8">
        <f>IF(Fietsen!E138="LSD",Fietsen!I138,0)</f>
        <v>0</v>
      </c>
      <c r="AI139" s="8">
        <f>IF(Fietsen!E138="Extensieve uithouding",Fietsen!I138,0)</f>
        <v>0</v>
      </c>
      <c r="AJ139" s="8">
        <f>IF(Fietsen!E138="Intensieve uithouding",Fietsen!I138,0)</f>
        <v>0</v>
      </c>
      <c r="AK139" s="8">
        <f>IF(Fietsen!E138="Interval/Blokken",Fietsen!I138,0)</f>
        <v>0</v>
      </c>
      <c r="AL139" s="8">
        <f>IF(Fietsen!E138="VO2max",Fietsen!I138,0)</f>
        <v>0</v>
      </c>
      <c r="AM139" s="8">
        <f>IF(Fietsen!E138="Snelheid",Fietsen!I138,0)</f>
        <v>0</v>
      </c>
      <c r="AN139" s="8">
        <f>IF(Fietsen!E138="Souplesse",Fietsen!I138,0)</f>
        <v>0</v>
      </c>
      <c r="AO139" s="8">
        <f>IF(Fietsen!E138="Krachtuithouding",Fietsen!I138,0)</f>
        <v>0</v>
      </c>
      <c r="AP139" s="8">
        <f>IF(Fietsen!E138="Explosieve kracht",Fietsen!I138,0)</f>
        <v>0</v>
      </c>
      <c r="AQ139" s="8">
        <f>IF(Fietsen!E138="Wedstrijd",Fietsen!I138,0)</f>
        <v>0</v>
      </c>
      <c r="AR139" s="125"/>
      <c r="AS139" s="143">
        <f>IF(Lopen!G138="Weg",Lopen!H138,0)</f>
        <v>0</v>
      </c>
      <c r="AT139" s="8">
        <f>IF(Lopen!G138="Veld",Lopen!H138,0)</f>
        <v>0</v>
      </c>
      <c r="AU139" s="8">
        <f>IF(Lopen!G138="Piste",Lopen!H138,0)</f>
        <v>0</v>
      </c>
      <c r="AV139" s="139"/>
      <c r="AW139" s="8">
        <f>IF(Lopen!E138="Herstel",Lopen!H138,0)</f>
        <v>0</v>
      </c>
      <c r="AX139" s="8">
        <f>IF(Lopen!E138="Extensieve duur",Lopen!H138,0)</f>
        <v>0</v>
      </c>
      <c r="AY139" s="8">
        <f>IF(Lopen!E138="Tempoloop",Lopen!H138,0)</f>
        <v>0</v>
      </c>
      <c r="AZ139" s="8">
        <f>IF(Lopen!E138="Wisselloop",Lopen!H138,0)</f>
        <v>0</v>
      </c>
      <c r="BA139" s="8">
        <f>IF(Lopen!E138="Blokloop",Lopen!H138,0)</f>
        <v>0</v>
      </c>
      <c r="BB139" s="8">
        <f>IF(Lopen!E138="Versnellingen",Lopen!H138,0)</f>
        <v>0</v>
      </c>
      <c r="BC139" s="8">
        <f>IF(Lopen!E138="Fartlek",Lopen!H138,0)</f>
        <v>0</v>
      </c>
      <c r="BD139" s="8">
        <f>IF(Lopen!E138="Krachttraining",Lopen!H138,0)</f>
        <v>0</v>
      </c>
      <c r="BE139" s="144">
        <f>IF(Lopen!E138="Wedstrijd",Lopen!H138,0)</f>
        <v>0</v>
      </c>
    </row>
    <row r="140" spans="1:57">
      <c r="A140" s="199"/>
      <c r="B140" s="83" t="s">
        <v>11</v>
      </c>
      <c r="C140" s="75">
        <v>40585</v>
      </c>
      <c r="D140" s="153"/>
      <c r="E140" s="85">
        <f>IF(Zwemmen!H139&gt;0,1,0)</f>
        <v>0</v>
      </c>
      <c r="F140" s="85">
        <f>IF(Fietsen!I139&gt;0,1,0)</f>
        <v>0</v>
      </c>
      <c r="G140" s="85">
        <f>IF(Lopen!H139&gt;0,1,0)</f>
        <v>0</v>
      </c>
      <c r="H140" s="107"/>
      <c r="I140" s="95">
        <f>IF(Zwemmen!E139="Zwembad Aalst",1,0)</f>
        <v>0</v>
      </c>
      <c r="J140" s="85">
        <f>IF(Zwemmen!E139="Zwembad Brussel",1,0)</f>
        <v>0</v>
      </c>
      <c r="K140" s="85">
        <f>IF(Zwemmen!E139="Zwembad Wachtebeke",1,0)</f>
        <v>0</v>
      </c>
      <c r="L140" s="85">
        <f>IF(Zwemmen!E139="Zwembad Ander",1,0)</f>
        <v>0</v>
      </c>
      <c r="M140" s="85">
        <f>IF(Zwemmen!E139="Open Water Nieuwdonk",1,0)</f>
        <v>0</v>
      </c>
      <c r="N140" s="85">
        <f>IF(Zwemmen!E139="Open Water Ander",1,0)</f>
        <v>0</v>
      </c>
      <c r="O140" s="104"/>
      <c r="P140" s="85">
        <f t="shared" si="9"/>
        <v>0</v>
      </c>
      <c r="Q140" s="85">
        <f t="shared" si="10"/>
        <v>0</v>
      </c>
      <c r="R140" s="104"/>
      <c r="S140" s="89">
        <f>IF(Zwemmen!F139="Techniek",Zwemmen!I139,0)</f>
        <v>0</v>
      </c>
      <c r="T140" s="89">
        <f>IF(Zwemmen!F139="Extensieve uithouding",Zwemmen!I139,0)</f>
        <v>0</v>
      </c>
      <c r="U140" s="89">
        <f>IF(Zwemmen!F139="Intensieve uithouding",Zwemmen!I139,0)</f>
        <v>0</v>
      </c>
      <c r="V140" s="89">
        <f>IF(Zwemmen!F139="Snelheid",Zwemmen!I139,0)</f>
        <v>0</v>
      </c>
      <c r="W140" s="96">
        <f>IF(Zwemmen!F139="Wedstrijd",Zwemmen!I139,0)</f>
        <v>0</v>
      </c>
      <c r="X140" s="124"/>
      <c r="Y140" s="8">
        <f>IF(Fietsen!H139="Wegfiets",Fietsen!I139,0)</f>
        <v>0</v>
      </c>
      <c r="Z140" s="8">
        <f>IF(Fietsen!H139="Tijdritfiets",Fietsen!I139,0)</f>
        <v>0</v>
      </c>
      <c r="AA140" s="8">
        <f>IF(Fietsen!H139="Mountainbike",Fietsen!I139,0)</f>
        <v>0</v>
      </c>
      <c r="AB140" s="124"/>
      <c r="AC140" s="8">
        <f>IF(Fietsen!G139="Weg",Fietsen!I139,0)</f>
        <v>0</v>
      </c>
      <c r="AD140" s="8">
        <f>IF(Fietsen!G139="Rollen",Fietsen!I139,0)</f>
        <v>0</v>
      </c>
      <c r="AE140" s="8">
        <f>IF(Fietsen!G139="Veld",Fietsen!I139,0)</f>
        <v>0</v>
      </c>
      <c r="AF140" s="125"/>
      <c r="AG140" s="8">
        <f>IF(Fietsen!E139="Herstel",Fietsen!I139,0)</f>
        <v>0</v>
      </c>
      <c r="AH140" s="8">
        <f>IF(Fietsen!E139="LSD",Fietsen!I139,0)</f>
        <v>0</v>
      </c>
      <c r="AI140" s="8">
        <f>IF(Fietsen!E139="Extensieve uithouding",Fietsen!I139,0)</f>
        <v>0</v>
      </c>
      <c r="AJ140" s="8">
        <f>IF(Fietsen!E139="Intensieve uithouding",Fietsen!I139,0)</f>
        <v>0</v>
      </c>
      <c r="AK140" s="8">
        <f>IF(Fietsen!E139="Interval/Blokken",Fietsen!I139,0)</f>
        <v>0</v>
      </c>
      <c r="AL140" s="8">
        <f>IF(Fietsen!E139="VO2max",Fietsen!I139,0)</f>
        <v>0</v>
      </c>
      <c r="AM140" s="8">
        <f>IF(Fietsen!E139="Snelheid",Fietsen!I139,0)</f>
        <v>0</v>
      </c>
      <c r="AN140" s="8">
        <f>IF(Fietsen!E139="Souplesse",Fietsen!I139,0)</f>
        <v>0</v>
      </c>
      <c r="AO140" s="8">
        <f>IF(Fietsen!E139="Krachtuithouding",Fietsen!I139,0)</f>
        <v>0</v>
      </c>
      <c r="AP140" s="8">
        <f>IF(Fietsen!E139="Explosieve kracht",Fietsen!I139,0)</f>
        <v>0</v>
      </c>
      <c r="AQ140" s="8">
        <f>IF(Fietsen!E139="Wedstrijd",Fietsen!I139,0)</f>
        <v>0</v>
      </c>
      <c r="AR140" s="125"/>
      <c r="AS140" s="143">
        <f>IF(Lopen!G139="Weg",Lopen!H139,0)</f>
        <v>0</v>
      </c>
      <c r="AT140" s="8">
        <f>IF(Lopen!G139="Veld",Lopen!H139,0)</f>
        <v>0</v>
      </c>
      <c r="AU140" s="8">
        <f>IF(Lopen!G139="Piste",Lopen!H139,0)</f>
        <v>0</v>
      </c>
      <c r="AV140" s="139"/>
      <c r="AW140" s="8">
        <f>IF(Lopen!E139="Herstel",Lopen!H139,0)</f>
        <v>0</v>
      </c>
      <c r="AX140" s="8">
        <f>IF(Lopen!E139="Extensieve duur",Lopen!H139,0)</f>
        <v>0</v>
      </c>
      <c r="AY140" s="8">
        <f>IF(Lopen!E139="Tempoloop",Lopen!H139,0)</f>
        <v>0</v>
      </c>
      <c r="AZ140" s="8">
        <f>IF(Lopen!E139="Wisselloop",Lopen!H139,0)</f>
        <v>0</v>
      </c>
      <c r="BA140" s="8">
        <f>IF(Lopen!E139="Blokloop",Lopen!H139,0)</f>
        <v>0</v>
      </c>
      <c r="BB140" s="8">
        <f>IF(Lopen!E139="Versnellingen",Lopen!H139,0)</f>
        <v>0</v>
      </c>
      <c r="BC140" s="8">
        <f>IF(Lopen!E139="Fartlek",Lopen!H139,0)</f>
        <v>0</v>
      </c>
      <c r="BD140" s="8">
        <f>IF(Lopen!E139="Krachttraining",Lopen!H139,0)</f>
        <v>0</v>
      </c>
      <c r="BE140" s="144">
        <f>IF(Lopen!E139="Wedstrijd",Lopen!H139,0)</f>
        <v>0</v>
      </c>
    </row>
    <row r="141" spans="1:57">
      <c r="A141" s="199"/>
      <c r="B141" s="19" t="s">
        <v>12</v>
      </c>
      <c r="C141" s="77">
        <v>40586</v>
      </c>
      <c r="D141" s="153"/>
      <c r="E141" s="86">
        <f>IF(Zwemmen!H140&gt;0,1,0)</f>
        <v>0</v>
      </c>
      <c r="F141" s="86">
        <f>IF(Fietsen!I140&gt;0,1,0)</f>
        <v>0</v>
      </c>
      <c r="G141" s="86">
        <f>IF(Lopen!H140&gt;0,1,0)</f>
        <v>0</v>
      </c>
      <c r="H141" s="107"/>
      <c r="I141" s="97">
        <f>IF(Zwemmen!E140="Zwembad Aalst",1,0)</f>
        <v>0</v>
      </c>
      <c r="J141" s="86">
        <f>IF(Zwemmen!E140="Zwembad Brussel",1,0)</f>
        <v>0</v>
      </c>
      <c r="K141" s="86">
        <f>IF(Zwemmen!E140="Zwembad Wachtebeke",1,0)</f>
        <v>0</v>
      </c>
      <c r="L141" s="86">
        <f>IF(Zwemmen!E140="Zwembad Ander",1,0)</f>
        <v>0</v>
      </c>
      <c r="M141" s="86">
        <f>IF(Zwemmen!E140="Open Water Nieuwdonk",1,0)</f>
        <v>0</v>
      </c>
      <c r="N141" s="86">
        <f>IF(Zwemmen!E140="Open Water Ander",1,0)</f>
        <v>0</v>
      </c>
      <c r="O141" s="104"/>
      <c r="P141" s="86">
        <f t="shared" si="9"/>
        <v>0</v>
      </c>
      <c r="Q141" s="86">
        <f t="shared" si="10"/>
        <v>0</v>
      </c>
      <c r="R141" s="104"/>
      <c r="S141" s="90">
        <f>IF(Zwemmen!F140="Techniek",Zwemmen!I140,0)</f>
        <v>0</v>
      </c>
      <c r="T141" s="90">
        <f>IF(Zwemmen!F140="Extensieve uithouding",Zwemmen!I140,0)</f>
        <v>0</v>
      </c>
      <c r="U141" s="90">
        <f>IF(Zwemmen!F140="Intensieve uithouding",Zwemmen!I140,0)</f>
        <v>0</v>
      </c>
      <c r="V141" s="90">
        <f>IF(Zwemmen!F140="Snelheid",Zwemmen!I140,0)</f>
        <v>0</v>
      </c>
      <c r="W141" s="98">
        <f>IF(Zwemmen!F140="Wedstrijd",Zwemmen!I140,0)</f>
        <v>0</v>
      </c>
      <c r="X141" s="124"/>
      <c r="Y141" s="122">
        <f>IF(Fietsen!H140="Wegfiets",Fietsen!I140,0)</f>
        <v>0</v>
      </c>
      <c r="Z141" s="122">
        <f>IF(Fietsen!H140="Tijdritfiets",Fietsen!I140,0)</f>
        <v>0</v>
      </c>
      <c r="AA141" s="122">
        <f>IF(Fietsen!H140="Mountainbike",Fietsen!I140,0)</f>
        <v>0</v>
      </c>
      <c r="AB141" s="124"/>
      <c r="AC141" s="122">
        <f>IF(Fietsen!G140="Weg",Fietsen!I140,0)</f>
        <v>0</v>
      </c>
      <c r="AD141" s="122">
        <f>IF(Fietsen!G140="Rollen",Fietsen!I140,0)</f>
        <v>0</v>
      </c>
      <c r="AE141" s="122">
        <f>IF(Fietsen!G140="Veld",Fietsen!I140,0)</f>
        <v>0</v>
      </c>
      <c r="AF141" s="125"/>
      <c r="AG141" s="122">
        <f>IF(Fietsen!E140="Herstel",Fietsen!I140,0)</f>
        <v>0</v>
      </c>
      <c r="AH141" s="122">
        <f>IF(Fietsen!E140="LSD",Fietsen!I140,0)</f>
        <v>0</v>
      </c>
      <c r="AI141" s="122">
        <f>IF(Fietsen!E140="Extensieve uithouding",Fietsen!I140,0)</f>
        <v>0</v>
      </c>
      <c r="AJ141" s="122">
        <f>IF(Fietsen!E140="Intensieve uithouding",Fietsen!I140,0)</f>
        <v>0</v>
      </c>
      <c r="AK141" s="122">
        <f>IF(Fietsen!E140="Interval/Blokken",Fietsen!I140,0)</f>
        <v>0</v>
      </c>
      <c r="AL141" s="122">
        <f>IF(Fietsen!E140="VO2max",Fietsen!I140,0)</f>
        <v>0</v>
      </c>
      <c r="AM141" s="122">
        <f>IF(Fietsen!E140="Snelheid",Fietsen!I140,0)</f>
        <v>0</v>
      </c>
      <c r="AN141" s="122">
        <f>IF(Fietsen!E140="Souplesse",Fietsen!I140,0)</f>
        <v>0</v>
      </c>
      <c r="AO141" s="122">
        <f>IF(Fietsen!E140="Krachtuithouding",Fietsen!I140,0)</f>
        <v>0</v>
      </c>
      <c r="AP141" s="122">
        <f>IF(Fietsen!E140="Explosieve kracht",Fietsen!I140,0)</f>
        <v>0</v>
      </c>
      <c r="AQ141" s="122">
        <f>IF(Fietsen!E140="Wedstrijd",Fietsen!I140,0)</f>
        <v>0</v>
      </c>
      <c r="AR141" s="125"/>
      <c r="AS141" s="141">
        <f>IF(Lopen!G140="Weg",Lopen!H140,0)</f>
        <v>0</v>
      </c>
      <c r="AT141" s="122">
        <f>IF(Lopen!G140="Veld",Lopen!H140,0)</f>
        <v>0</v>
      </c>
      <c r="AU141" s="122">
        <f>IF(Lopen!G140="Piste",Lopen!H140,0)</f>
        <v>0</v>
      </c>
      <c r="AV141" s="139"/>
      <c r="AW141" s="122">
        <f>IF(Lopen!E140="Herstel",Lopen!H140,0)</f>
        <v>0</v>
      </c>
      <c r="AX141" s="122">
        <f>IF(Lopen!E140="Extensieve duur",Lopen!H140,0)</f>
        <v>0</v>
      </c>
      <c r="AY141" s="122">
        <f>IF(Lopen!E140="Tempoloop",Lopen!H140,0)</f>
        <v>0</v>
      </c>
      <c r="AZ141" s="122">
        <f>IF(Lopen!E140="Wisselloop",Lopen!H140,0)</f>
        <v>0</v>
      </c>
      <c r="BA141" s="122">
        <f>IF(Lopen!E140="Blokloop",Lopen!H140,0)</f>
        <v>0</v>
      </c>
      <c r="BB141" s="122">
        <f>IF(Lopen!E140="Versnellingen",Lopen!H140,0)</f>
        <v>0</v>
      </c>
      <c r="BC141" s="122">
        <f>IF(Lopen!E140="Fartlek",Lopen!H140,0)</f>
        <v>0</v>
      </c>
      <c r="BD141" s="122">
        <f>IF(Lopen!E140="Krachttraining",Lopen!H140,0)</f>
        <v>0</v>
      </c>
      <c r="BE141" s="142">
        <f>IF(Lopen!E140="Wedstrijd",Lopen!H140,0)</f>
        <v>0</v>
      </c>
    </row>
    <row r="142" spans="1:57">
      <c r="A142" s="199"/>
      <c r="B142" s="19" t="s">
        <v>13</v>
      </c>
      <c r="C142" s="77">
        <v>40587</v>
      </c>
      <c r="D142" s="153"/>
      <c r="E142" s="86">
        <f>IF(Zwemmen!H141&gt;0,1,0)</f>
        <v>0</v>
      </c>
      <c r="F142" s="86">
        <f>IF(Fietsen!I141&gt;0,1,0)</f>
        <v>0</v>
      </c>
      <c r="G142" s="86">
        <f>IF(Lopen!H141&gt;0,1,0)</f>
        <v>0</v>
      </c>
      <c r="H142" s="107"/>
      <c r="I142" s="97">
        <f>IF(Zwemmen!E141="Zwembad Aalst",1,0)</f>
        <v>0</v>
      </c>
      <c r="J142" s="86">
        <f>IF(Zwemmen!E141="Zwembad Brussel",1,0)</f>
        <v>0</v>
      </c>
      <c r="K142" s="86">
        <f>IF(Zwemmen!E141="Zwembad Wachtebeke",1,0)</f>
        <v>0</v>
      </c>
      <c r="L142" s="86">
        <f>IF(Zwemmen!E141="Zwembad Ander",1,0)</f>
        <v>0</v>
      </c>
      <c r="M142" s="86">
        <f>IF(Zwemmen!E141="Open Water Nieuwdonk",1,0)</f>
        <v>0</v>
      </c>
      <c r="N142" s="86">
        <f>IF(Zwemmen!E141="Open Water Ander",1,0)</f>
        <v>0</v>
      </c>
      <c r="O142" s="104"/>
      <c r="P142" s="86">
        <f t="shared" si="9"/>
        <v>0</v>
      </c>
      <c r="Q142" s="86">
        <f t="shared" si="10"/>
        <v>0</v>
      </c>
      <c r="R142" s="104"/>
      <c r="S142" s="90">
        <f>IF(Zwemmen!F141="Techniek",Zwemmen!I141,0)</f>
        <v>0</v>
      </c>
      <c r="T142" s="90">
        <f>IF(Zwemmen!F141="Extensieve uithouding",Zwemmen!I141,0)</f>
        <v>0</v>
      </c>
      <c r="U142" s="90">
        <f>IF(Zwemmen!F141="Intensieve uithouding",Zwemmen!I141,0)</f>
        <v>0</v>
      </c>
      <c r="V142" s="90">
        <f>IF(Zwemmen!F141="Snelheid",Zwemmen!I141,0)</f>
        <v>0</v>
      </c>
      <c r="W142" s="98">
        <f>IF(Zwemmen!F141="Wedstrijd",Zwemmen!I141,0)</f>
        <v>0</v>
      </c>
      <c r="X142" s="124"/>
      <c r="Y142" s="122">
        <f>IF(Fietsen!H141="Wegfiets",Fietsen!I141,0)</f>
        <v>0</v>
      </c>
      <c r="Z142" s="122">
        <f>IF(Fietsen!H141="Tijdritfiets",Fietsen!I141,0)</f>
        <v>0</v>
      </c>
      <c r="AA142" s="122">
        <f>IF(Fietsen!H141="Mountainbike",Fietsen!I141,0)</f>
        <v>0</v>
      </c>
      <c r="AB142" s="124"/>
      <c r="AC142" s="122">
        <f>IF(Fietsen!G141="Weg",Fietsen!I141,0)</f>
        <v>0</v>
      </c>
      <c r="AD142" s="122">
        <f>IF(Fietsen!G141="Rollen",Fietsen!I141,0)</f>
        <v>0</v>
      </c>
      <c r="AE142" s="122">
        <f>IF(Fietsen!G141="Veld",Fietsen!I141,0)</f>
        <v>0</v>
      </c>
      <c r="AF142" s="125"/>
      <c r="AG142" s="122">
        <f>IF(Fietsen!E141="Herstel",Fietsen!I141,0)</f>
        <v>0</v>
      </c>
      <c r="AH142" s="122">
        <f>IF(Fietsen!E141="LSD",Fietsen!I141,0)</f>
        <v>0</v>
      </c>
      <c r="AI142" s="122">
        <f>IF(Fietsen!E141="Extensieve uithouding",Fietsen!I141,0)</f>
        <v>0</v>
      </c>
      <c r="AJ142" s="122">
        <f>IF(Fietsen!E141="Intensieve uithouding",Fietsen!I141,0)</f>
        <v>0</v>
      </c>
      <c r="AK142" s="122">
        <f>IF(Fietsen!E141="Interval/Blokken",Fietsen!I141,0)</f>
        <v>0</v>
      </c>
      <c r="AL142" s="122">
        <f>IF(Fietsen!E141="VO2max",Fietsen!I141,0)</f>
        <v>0</v>
      </c>
      <c r="AM142" s="122">
        <f>IF(Fietsen!E141="Snelheid",Fietsen!I141,0)</f>
        <v>0</v>
      </c>
      <c r="AN142" s="122">
        <f>IF(Fietsen!E141="Souplesse",Fietsen!I141,0)</f>
        <v>0</v>
      </c>
      <c r="AO142" s="122">
        <f>IF(Fietsen!E141="Krachtuithouding",Fietsen!I141,0)</f>
        <v>0</v>
      </c>
      <c r="AP142" s="122">
        <f>IF(Fietsen!E141="Explosieve kracht",Fietsen!I141,0)</f>
        <v>0</v>
      </c>
      <c r="AQ142" s="122">
        <f>IF(Fietsen!E141="Wedstrijd",Fietsen!I141,0)</f>
        <v>0</v>
      </c>
      <c r="AR142" s="125"/>
      <c r="AS142" s="141">
        <f>IF(Lopen!G141="Weg",Lopen!H141,0)</f>
        <v>0</v>
      </c>
      <c r="AT142" s="122">
        <f>IF(Lopen!G141="Veld",Lopen!H141,0)</f>
        <v>0</v>
      </c>
      <c r="AU142" s="122">
        <f>IF(Lopen!G141="Piste",Lopen!H141,0)</f>
        <v>0</v>
      </c>
      <c r="AV142" s="139"/>
      <c r="AW142" s="122">
        <f>IF(Lopen!E141="Herstel",Lopen!H141,0)</f>
        <v>0</v>
      </c>
      <c r="AX142" s="122">
        <f>IF(Lopen!E141="Extensieve duur",Lopen!H141,0)</f>
        <v>0</v>
      </c>
      <c r="AY142" s="122">
        <f>IF(Lopen!E141="Tempoloop",Lopen!H141,0)</f>
        <v>0</v>
      </c>
      <c r="AZ142" s="122">
        <f>IF(Lopen!E141="Wisselloop",Lopen!H141,0)</f>
        <v>0</v>
      </c>
      <c r="BA142" s="122">
        <f>IF(Lopen!E141="Blokloop",Lopen!H141,0)</f>
        <v>0</v>
      </c>
      <c r="BB142" s="122">
        <f>IF(Lopen!E141="Versnellingen",Lopen!H141,0)</f>
        <v>0</v>
      </c>
      <c r="BC142" s="122">
        <f>IF(Lopen!E141="Fartlek",Lopen!H141,0)</f>
        <v>0</v>
      </c>
      <c r="BD142" s="122">
        <f>IF(Lopen!E141="Krachttraining",Lopen!H141,0)</f>
        <v>0</v>
      </c>
      <c r="BE142" s="142">
        <f>IF(Lopen!E141="Wedstrijd",Lopen!H141,0)</f>
        <v>0</v>
      </c>
    </row>
    <row r="143" spans="1:57">
      <c r="A143" s="199" t="s">
        <v>40</v>
      </c>
      <c r="B143" s="83" t="s">
        <v>14</v>
      </c>
      <c r="C143" s="75">
        <v>40588</v>
      </c>
      <c r="D143" s="153"/>
      <c r="E143" s="85">
        <f>IF(Zwemmen!H142&gt;0,1,0)</f>
        <v>0</v>
      </c>
      <c r="F143" s="85">
        <f>IF(Fietsen!I142&gt;0,1,0)</f>
        <v>0</v>
      </c>
      <c r="G143" s="85">
        <f>IF(Lopen!H142&gt;0,1,0)</f>
        <v>0</v>
      </c>
      <c r="H143" s="107"/>
      <c r="I143" s="95">
        <f>IF(Zwemmen!E142="Zwembad Aalst",1,0)</f>
        <v>0</v>
      </c>
      <c r="J143" s="85">
        <f>IF(Zwemmen!E142="Zwembad Brussel",1,0)</f>
        <v>0</v>
      </c>
      <c r="K143" s="85">
        <f>IF(Zwemmen!E142="Zwembad Wachtebeke",1,0)</f>
        <v>0</v>
      </c>
      <c r="L143" s="85">
        <f>IF(Zwemmen!E142="Zwembad Ander",1,0)</f>
        <v>0</v>
      </c>
      <c r="M143" s="85">
        <f>IF(Zwemmen!E142="Open Water Nieuwdonk",1,0)</f>
        <v>0</v>
      </c>
      <c r="N143" s="85">
        <f>IF(Zwemmen!E142="Open Water Ander",1,0)</f>
        <v>0</v>
      </c>
      <c r="O143" s="104"/>
      <c r="P143" s="85">
        <f t="shared" si="9"/>
        <v>0</v>
      </c>
      <c r="Q143" s="85">
        <f t="shared" si="10"/>
        <v>0</v>
      </c>
      <c r="R143" s="104"/>
      <c r="S143" s="89">
        <f>IF(Zwemmen!F142="Techniek",Zwemmen!I142,0)</f>
        <v>0</v>
      </c>
      <c r="T143" s="89">
        <f>IF(Zwemmen!F142="Extensieve uithouding",Zwemmen!I142,0)</f>
        <v>0</v>
      </c>
      <c r="U143" s="89">
        <f>IF(Zwemmen!F142="Intensieve uithouding",Zwemmen!I142,0)</f>
        <v>0</v>
      </c>
      <c r="V143" s="89">
        <f>IF(Zwemmen!F142="Snelheid",Zwemmen!I142,0)</f>
        <v>0</v>
      </c>
      <c r="W143" s="96">
        <f>IF(Zwemmen!F142="Wedstrijd",Zwemmen!I142,0)</f>
        <v>0</v>
      </c>
      <c r="X143" s="124"/>
      <c r="Y143" s="8">
        <f>IF(Fietsen!H142="Wegfiets",Fietsen!I142,0)</f>
        <v>0</v>
      </c>
      <c r="Z143" s="8">
        <f>IF(Fietsen!H142="Tijdritfiets",Fietsen!I142,0)</f>
        <v>0</v>
      </c>
      <c r="AA143" s="8">
        <f>IF(Fietsen!H142="Mountainbike",Fietsen!I142,0)</f>
        <v>0</v>
      </c>
      <c r="AB143" s="124"/>
      <c r="AC143" s="8">
        <f>IF(Fietsen!G142="Weg",Fietsen!I142,0)</f>
        <v>0</v>
      </c>
      <c r="AD143" s="8">
        <f>IF(Fietsen!G142="Rollen",Fietsen!I142,0)</f>
        <v>0</v>
      </c>
      <c r="AE143" s="8">
        <f>IF(Fietsen!G142="Veld",Fietsen!I142,0)</f>
        <v>0</v>
      </c>
      <c r="AF143" s="125"/>
      <c r="AG143" s="8">
        <f>IF(Fietsen!E142="Herstel",Fietsen!I142,0)</f>
        <v>0</v>
      </c>
      <c r="AH143" s="8">
        <f>IF(Fietsen!E142="LSD",Fietsen!I142,0)</f>
        <v>0</v>
      </c>
      <c r="AI143" s="8">
        <f>IF(Fietsen!E142="Extensieve uithouding",Fietsen!I142,0)</f>
        <v>0</v>
      </c>
      <c r="AJ143" s="8">
        <f>IF(Fietsen!E142="Intensieve uithouding",Fietsen!I142,0)</f>
        <v>0</v>
      </c>
      <c r="AK143" s="8">
        <f>IF(Fietsen!E142="Interval/Blokken",Fietsen!I142,0)</f>
        <v>0</v>
      </c>
      <c r="AL143" s="8">
        <f>IF(Fietsen!E142="VO2max",Fietsen!I142,0)</f>
        <v>0</v>
      </c>
      <c r="AM143" s="8">
        <f>IF(Fietsen!E142="Snelheid",Fietsen!I142,0)</f>
        <v>0</v>
      </c>
      <c r="AN143" s="8">
        <f>IF(Fietsen!E142="Souplesse",Fietsen!I142,0)</f>
        <v>0</v>
      </c>
      <c r="AO143" s="8">
        <f>IF(Fietsen!E142="Krachtuithouding",Fietsen!I142,0)</f>
        <v>0</v>
      </c>
      <c r="AP143" s="8">
        <f>IF(Fietsen!E142="Explosieve kracht",Fietsen!I142,0)</f>
        <v>0</v>
      </c>
      <c r="AQ143" s="8">
        <f>IF(Fietsen!E142="Wedstrijd",Fietsen!I142,0)</f>
        <v>0</v>
      </c>
      <c r="AR143" s="125"/>
      <c r="AS143" s="143">
        <f>IF(Lopen!G142="Weg",Lopen!H142,0)</f>
        <v>0</v>
      </c>
      <c r="AT143" s="8">
        <f>IF(Lopen!G142="Veld",Lopen!H142,0)</f>
        <v>0</v>
      </c>
      <c r="AU143" s="8">
        <f>IF(Lopen!G142="Piste",Lopen!H142,0)</f>
        <v>0</v>
      </c>
      <c r="AV143" s="139"/>
      <c r="AW143" s="8">
        <f>IF(Lopen!E142="Herstel",Lopen!H142,0)</f>
        <v>0</v>
      </c>
      <c r="AX143" s="8">
        <f>IF(Lopen!E142="Extensieve duur",Lopen!H142,0)</f>
        <v>0</v>
      </c>
      <c r="AY143" s="8">
        <f>IF(Lopen!E142="Tempoloop",Lopen!H142,0)</f>
        <v>0</v>
      </c>
      <c r="AZ143" s="8">
        <f>IF(Lopen!E142="Wisselloop",Lopen!H142,0)</f>
        <v>0</v>
      </c>
      <c r="BA143" s="8">
        <f>IF(Lopen!E142="Blokloop",Lopen!H142,0)</f>
        <v>0</v>
      </c>
      <c r="BB143" s="8">
        <f>IF(Lopen!E142="Versnellingen",Lopen!H142,0)</f>
        <v>0</v>
      </c>
      <c r="BC143" s="8">
        <f>IF(Lopen!E142="Fartlek",Lopen!H142,0)</f>
        <v>0</v>
      </c>
      <c r="BD143" s="8">
        <f>IF(Lopen!E142="Krachttraining",Lopen!H142,0)</f>
        <v>0</v>
      </c>
      <c r="BE143" s="144">
        <f>IF(Lopen!E142="Wedstrijd",Lopen!H142,0)</f>
        <v>0</v>
      </c>
    </row>
    <row r="144" spans="1:57">
      <c r="A144" s="199"/>
      <c r="B144" s="83" t="s">
        <v>15</v>
      </c>
      <c r="C144" s="75">
        <v>40589</v>
      </c>
      <c r="D144" s="153"/>
      <c r="E144" s="85">
        <f>IF(Zwemmen!H143&gt;0,1,0)</f>
        <v>0</v>
      </c>
      <c r="F144" s="85">
        <f>IF(Fietsen!I143&gt;0,1,0)</f>
        <v>0</v>
      </c>
      <c r="G144" s="85">
        <f>IF(Lopen!H143&gt;0,1,0)</f>
        <v>0</v>
      </c>
      <c r="H144" s="107"/>
      <c r="I144" s="95">
        <f>IF(Zwemmen!E143="Zwembad Aalst",1,0)</f>
        <v>0</v>
      </c>
      <c r="J144" s="85">
        <f>IF(Zwemmen!E143="Zwembad Brussel",1,0)</f>
        <v>0</v>
      </c>
      <c r="K144" s="85">
        <f>IF(Zwemmen!E143="Zwembad Wachtebeke",1,0)</f>
        <v>0</v>
      </c>
      <c r="L144" s="85">
        <f>IF(Zwemmen!E143="Zwembad Ander",1,0)</f>
        <v>0</v>
      </c>
      <c r="M144" s="85">
        <f>IF(Zwemmen!E143="Open Water Nieuwdonk",1,0)</f>
        <v>0</v>
      </c>
      <c r="N144" s="85">
        <f>IF(Zwemmen!E143="Open Water Ander",1,0)</f>
        <v>0</v>
      </c>
      <c r="O144" s="104"/>
      <c r="P144" s="85">
        <f t="shared" si="9"/>
        <v>0</v>
      </c>
      <c r="Q144" s="85">
        <f t="shared" si="10"/>
        <v>0</v>
      </c>
      <c r="R144" s="104"/>
      <c r="S144" s="89">
        <f>IF(Zwemmen!F143="Techniek",Zwemmen!I143,0)</f>
        <v>0</v>
      </c>
      <c r="T144" s="89">
        <f>IF(Zwemmen!F143="Extensieve uithouding",Zwemmen!I143,0)</f>
        <v>0</v>
      </c>
      <c r="U144" s="89">
        <f>IF(Zwemmen!F143="Intensieve uithouding",Zwemmen!I143,0)</f>
        <v>0</v>
      </c>
      <c r="V144" s="89">
        <f>IF(Zwemmen!F143="Snelheid",Zwemmen!I143,0)</f>
        <v>0</v>
      </c>
      <c r="W144" s="96">
        <f>IF(Zwemmen!F143="Wedstrijd",Zwemmen!I143,0)</f>
        <v>0</v>
      </c>
      <c r="X144" s="124"/>
      <c r="Y144" s="8">
        <f>IF(Fietsen!H143="Wegfiets",Fietsen!I143,0)</f>
        <v>0</v>
      </c>
      <c r="Z144" s="8">
        <f>IF(Fietsen!H143="Tijdritfiets",Fietsen!I143,0)</f>
        <v>0</v>
      </c>
      <c r="AA144" s="8">
        <f>IF(Fietsen!H143="Mountainbike",Fietsen!I143,0)</f>
        <v>0</v>
      </c>
      <c r="AB144" s="124"/>
      <c r="AC144" s="8">
        <f>IF(Fietsen!G143="Weg",Fietsen!I143,0)</f>
        <v>0</v>
      </c>
      <c r="AD144" s="8">
        <f>IF(Fietsen!G143="Rollen",Fietsen!I143,0)</f>
        <v>0</v>
      </c>
      <c r="AE144" s="8">
        <f>IF(Fietsen!G143="Veld",Fietsen!I143,0)</f>
        <v>0</v>
      </c>
      <c r="AF144" s="125"/>
      <c r="AG144" s="8">
        <f>IF(Fietsen!E143="Herstel",Fietsen!I143,0)</f>
        <v>0</v>
      </c>
      <c r="AH144" s="8">
        <f>IF(Fietsen!E143="LSD",Fietsen!I143,0)</f>
        <v>0</v>
      </c>
      <c r="AI144" s="8">
        <f>IF(Fietsen!E143="Extensieve uithouding",Fietsen!I143,0)</f>
        <v>0</v>
      </c>
      <c r="AJ144" s="8">
        <f>IF(Fietsen!E143="Intensieve uithouding",Fietsen!I143,0)</f>
        <v>0</v>
      </c>
      <c r="AK144" s="8">
        <f>IF(Fietsen!E143="Interval/Blokken",Fietsen!I143,0)</f>
        <v>0</v>
      </c>
      <c r="AL144" s="8">
        <f>IF(Fietsen!E143="VO2max",Fietsen!I143,0)</f>
        <v>0</v>
      </c>
      <c r="AM144" s="8">
        <f>IF(Fietsen!E143="Snelheid",Fietsen!I143,0)</f>
        <v>0</v>
      </c>
      <c r="AN144" s="8">
        <f>IF(Fietsen!E143="Souplesse",Fietsen!I143,0)</f>
        <v>0</v>
      </c>
      <c r="AO144" s="8">
        <f>IF(Fietsen!E143="Krachtuithouding",Fietsen!I143,0)</f>
        <v>0</v>
      </c>
      <c r="AP144" s="8">
        <f>IF(Fietsen!E143="Explosieve kracht",Fietsen!I143,0)</f>
        <v>0</v>
      </c>
      <c r="AQ144" s="8">
        <f>IF(Fietsen!E143="Wedstrijd",Fietsen!I143,0)</f>
        <v>0</v>
      </c>
      <c r="AR144" s="125"/>
      <c r="AS144" s="143">
        <f>IF(Lopen!G143="Weg",Lopen!H143,0)</f>
        <v>0</v>
      </c>
      <c r="AT144" s="8">
        <f>IF(Lopen!G143="Veld",Lopen!H143,0)</f>
        <v>0</v>
      </c>
      <c r="AU144" s="8">
        <f>IF(Lopen!G143="Piste",Lopen!H143,0)</f>
        <v>0</v>
      </c>
      <c r="AV144" s="139"/>
      <c r="AW144" s="8">
        <f>IF(Lopen!E143="Herstel",Lopen!H143,0)</f>
        <v>0</v>
      </c>
      <c r="AX144" s="8">
        <f>IF(Lopen!E143="Extensieve duur",Lopen!H143,0)</f>
        <v>0</v>
      </c>
      <c r="AY144" s="8">
        <f>IF(Lopen!E143="Tempoloop",Lopen!H143,0)</f>
        <v>0</v>
      </c>
      <c r="AZ144" s="8">
        <f>IF(Lopen!E143="Wisselloop",Lopen!H143,0)</f>
        <v>0</v>
      </c>
      <c r="BA144" s="8">
        <f>IF(Lopen!E143="Blokloop",Lopen!H143,0)</f>
        <v>0</v>
      </c>
      <c r="BB144" s="8">
        <f>IF(Lopen!E143="Versnellingen",Lopen!H143,0)</f>
        <v>0</v>
      </c>
      <c r="BC144" s="8">
        <f>IF(Lopen!E143="Fartlek",Lopen!H143,0)</f>
        <v>0</v>
      </c>
      <c r="BD144" s="8">
        <f>IF(Lopen!E143="Krachttraining",Lopen!H143,0)</f>
        <v>0</v>
      </c>
      <c r="BE144" s="144">
        <f>IF(Lopen!E143="Wedstrijd",Lopen!H143,0)</f>
        <v>0</v>
      </c>
    </row>
    <row r="145" spans="1:57">
      <c r="A145" s="199"/>
      <c r="B145" s="83" t="s">
        <v>16</v>
      </c>
      <c r="C145" s="75">
        <v>40590</v>
      </c>
      <c r="D145" s="153"/>
      <c r="E145" s="85">
        <f>IF(Zwemmen!H144&gt;0,1,0)</f>
        <v>0</v>
      </c>
      <c r="F145" s="85">
        <f>IF(Fietsen!I144&gt;0,1,0)</f>
        <v>0</v>
      </c>
      <c r="G145" s="85">
        <f>IF(Lopen!H144&gt;0,1,0)</f>
        <v>0</v>
      </c>
      <c r="H145" s="107"/>
      <c r="I145" s="95">
        <f>IF(Zwemmen!E144="Zwembad Aalst",1,0)</f>
        <v>0</v>
      </c>
      <c r="J145" s="85">
        <f>IF(Zwemmen!E144="Zwembad Brussel",1,0)</f>
        <v>0</v>
      </c>
      <c r="K145" s="85">
        <f>IF(Zwemmen!E144="Zwembad Wachtebeke",1,0)</f>
        <v>0</v>
      </c>
      <c r="L145" s="85">
        <f>IF(Zwemmen!E144="Zwembad Ander",1,0)</f>
        <v>0</v>
      </c>
      <c r="M145" s="85">
        <f>IF(Zwemmen!E144="Open Water Nieuwdonk",1,0)</f>
        <v>0</v>
      </c>
      <c r="N145" s="85">
        <f>IF(Zwemmen!E144="Open Water Ander",1,0)</f>
        <v>0</v>
      </c>
      <c r="O145" s="104"/>
      <c r="P145" s="85">
        <f t="shared" ref="P145:P208" si="11">I145+J145+K145+L145</f>
        <v>0</v>
      </c>
      <c r="Q145" s="85">
        <f t="shared" ref="Q145:Q208" si="12">M145+N145</f>
        <v>0</v>
      </c>
      <c r="R145" s="104"/>
      <c r="S145" s="89">
        <f>IF(Zwemmen!F144="Techniek",Zwemmen!I144,0)</f>
        <v>0</v>
      </c>
      <c r="T145" s="89">
        <f>IF(Zwemmen!F144="Extensieve uithouding",Zwemmen!I144,0)</f>
        <v>0</v>
      </c>
      <c r="U145" s="89">
        <f>IF(Zwemmen!F144="Intensieve uithouding",Zwemmen!I144,0)</f>
        <v>0</v>
      </c>
      <c r="V145" s="89">
        <f>IF(Zwemmen!F144="Snelheid",Zwemmen!I144,0)</f>
        <v>0</v>
      </c>
      <c r="W145" s="96">
        <f>IF(Zwemmen!F144="Wedstrijd",Zwemmen!I144,0)</f>
        <v>0</v>
      </c>
      <c r="X145" s="124"/>
      <c r="Y145" s="8">
        <f>IF(Fietsen!H144="Wegfiets",Fietsen!I144,0)</f>
        <v>0</v>
      </c>
      <c r="Z145" s="8">
        <f>IF(Fietsen!H144="Tijdritfiets",Fietsen!I144,0)</f>
        <v>0</v>
      </c>
      <c r="AA145" s="8">
        <f>IF(Fietsen!H144="Mountainbike",Fietsen!I144,0)</f>
        <v>0</v>
      </c>
      <c r="AB145" s="124"/>
      <c r="AC145" s="8">
        <f>IF(Fietsen!G144="Weg",Fietsen!I144,0)</f>
        <v>0</v>
      </c>
      <c r="AD145" s="8">
        <f>IF(Fietsen!G144="Rollen",Fietsen!I144,0)</f>
        <v>0</v>
      </c>
      <c r="AE145" s="8">
        <f>IF(Fietsen!G144="Veld",Fietsen!I144,0)</f>
        <v>0</v>
      </c>
      <c r="AF145" s="125"/>
      <c r="AG145" s="8">
        <f>IF(Fietsen!E144="Herstel",Fietsen!I144,0)</f>
        <v>0</v>
      </c>
      <c r="AH145" s="8">
        <f>IF(Fietsen!E144="LSD",Fietsen!I144,0)</f>
        <v>0</v>
      </c>
      <c r="AI145" s="8">
        <f>IF(Fietsen!E144="Extensieve uithouding",Fietsen!I144,0)</f>
        <v>0</v>
      </c>
      <c r="AJ145" s="8">
        <f>IF(Fietsen!E144="Intensieve uithouding",Fietsen!I144,0)</f>
        <v>0</v>
      </c>
      <c r="AK145" s="8">
        <f>IF(Fietsen!E144="Interval/Blokken",Fietsen!I144,0)</f>
        <v>0</v>
      </c>
      <c r="AL145" s="8">
        <f>IF(Fietsen!E144="VO2max",Fietsen!I144,0)</f>
        <v>0</v>
      </c>
      <c r="AM145" s="8">
        <f>IF(Fietsen!E144="Snelheid",Fietsen!I144,0)</f>
        <v>0</v>
      </c>
      <c r="AN145" s="8">
        <f>IF(Fietsen!E144="Souplesse",Fietsen!I144,0)</f>
        <v>0</v>
      </c>
      <c r="AO145" s="8">
        <f>IF(Fietsen!E144="Krachtuithouding",Fietsen!I144,0)</f>
        <v>0</v>
      </c>
      <c r="AP145" s="8">
        <f>IF(Fietsen!E144="Explosieve kracht",Fietsen!I144,0)</f>
        <v>0</v>
      </c>
      <c r="AQ145" s="8">
        <f>IF(Fietsen!E144="Wedstrijd",Fietsen!I144,0)</f>
        <v>0</v>
      </c>
      <c r="AR145" s="125"/>
      <c r="AS145" s="143">
        <f>IF(Lopen!G144="Weg",Lopen!H144,0)</f>
        <v>0</v>
      </c>
      <c r="AT145" s="8">
        <f>IF(Lopen!G144="Veld",Lopen!H144,0)</f>
        <v>0</v>
      </c>
      <c r="AU145" s="8">
        <f>IF(Lopen!G144="Piste",Lopen!H144,0)</f>
        <v>0</v>
      </c>
      <c r="AV145" s="139"/>
      <c r="AW145" s="8">
        <f>IF(Lopen!E144="Herstel",Lopen!H144,0)</f>
        <v>0</v>
      </c>
      <c r="AX145" s="8">
        <f>IF(Lopen!E144="Extensieve duur",Lopen!H144,0)</f>
        <v>0</v>
      </c>
      <c r="AY145" s="8">
        <f>IF(Lopen!E144="Tempoloop",Lopen!H144,0)</f>
        <v>0</v>
      </c>
      <c r="AZ145" s="8">
        <f>IF(Lopen!E144="Wisselloop",Lopen!H144,0)</f>
        <v>0</v>
      </c>
      <c r="BA145" s="8">
        <f>IF(Lopen!E144="Blokloop",Lopen!H144,0)</f>
        <v>0</v>
      </c>
      <c r="BB145" s="8">
        <f>IF(Lopen!E144="Versnellingen",Lopen!H144,0)</f>
        <v>0</v>
      </c>
      <c r="BC145" s="8">
        <f>IF(Lopen!E144="Fartlek",Lopen!H144,0)</f>
        <v>0</v>
      </c>
      <c r="BD145" s="8">
        <f>IF(Lopen!E144="Krachttraining",Lopen!H144,0)</f>
        <v>0</v>
      </c>
      <c r="BE145" s="144">
        <f>IF(Lopen!E144="Wedstrijd",Lopen!H144,0)</f>
        <v>0</v>
      </c>
    </row>
    <row r="146" spans="1:57">
      <c r="A146" s="199"/>
      <c r="B146" s="83" t="s">
        <v>17</v>
      </c>
      <c r="C146" s="75">
        <v>40591</v>
      </c>
      <c r="D146" s="153"/>
      <c r="E146" s="85">
        <f>IF(Zwemmen!H145&gt;0,1,0)</f>
        <v>0</v>
      </c>
      <c r="F146" s="85">
        <f>IF(Fietsen!I145&gt;0,1,0)</f>
        <v>0</v>
      </c>
      <c r="G146" s="85">
        <f>IF(Lopen!H145&gt;0,1,0)</f>
        <v>0</v>
      </c>
      <c r="H146" s="107"/>
      <c r="I146" s="95">
        <f>IF(Zwemmen!E145="Zwembad Aalst",1,0)</f>
        <v>0</v>
      </c>
      <c r="J146" s="85">
        <f>IF(Zwemmen!E145="Zwembad Brussel",1,0)</f>
        <v>0</v>
      </c>
      <c r="K146" s="85">
        <f>IF(Zwemmen!E145="Zwembad Wachtebeke",1,0)</f>
        <v>0</v>
      </c>
      <c r="L146" s="85">
        <f>IF(Zwemmen!E145="Zwembad Ander",1,0)</f>
        <v>0</v>
      </c>
      <c r="M146" s="85">
        <f>IF(Zwemmen!E145="Open Water Nieuwdonk",1,0)</f>
        <v>0</v>
      </c>
      <c r="N146" s="85">
        <f>IF(Zwemmen!E145="Open Water Ander",1,0)</f>
        <v>0</v>
      </c>
      <c r="O146" s="104"/>
      <c r="P146" s="85">
        <f t="shared" si="11"/>
        <v>0</v>
      </c>
      <c r="Q146" s="85">
        <f t="shared" si="12"/>
        <v>0</v>
      </c>
      <c r="R146" s="104"/>
      <c r="S146" s="89">
        <f>IF(Zwemmen!F145="Techniek",Zwemmen!I145,0)</f>
        <v>0</v>
      </c>
      <c r="T146" s="89">
        <f>IF(Zwemmen!F145="Extensieve uithouding",Zwemmen!I145,0)</f>
        <v>0</v>
      </c>
      <c r="U146" s="89">
        <f>IF(Zwemmen!F145="Intensieve uithouding",Zwemmen!I145,0)</f>
        <v>0</v>
      </c>
      <c r="V146" s="89">
        <f>IF(Zwemmen!F145="Snelheid",Zwemmen!I145,0)</f>
        <v>0</v>
      </c>
      <c r="W146" s="96">
        <f>IF(Zwemmen!F145="Wedstrijd",Zwemmen!I145,0)</f>
        <v>0</v>
      </c>
      <c r="X146" s="124"/>
      <c r="Y146" s="8">
        <f>IF(Fietsen!H145="Wegfiets",Fietsen!I145,0)</f>
        <v>0</v>
      </c>
      <c r="Z146" s="8">
        <f>IF(Fietsen!H145="Tijdritfiets",Fietsen!I145,0)</f>
        <v>0</v>
      </c>
      <c r="AA146" s="8">
        <f>IF(Fietsen!H145="Mountainbike",Fietsen!I145,0)</f>
        <v>0</v>
      </c>
      <c r="AB146" s="124"/>
      <c r="AC146" s="8">
        <f>IF(Fietsen!G145="Weg",Fietsen!I145,0)</f>
        <v>0</v>
      </c>
      <c r="AD146" s="8">
        <f>IF(Fietsen!G145="Rollen",Fietsen!I145,0)</f>
        <v>0</v>
      </c>
      <c r="AE146" s="8">
        <f>IF(Fietsen!G145="Veld",Fietsen!I145,0)</f>
        <v>0</v>
      </c>
      <c r="AF146" s="125"/>
      <c r="AG146" s="8">
        <f>IF(Fietsen!E145="Herstel",Fietsen!I145,0)</f>
        <v>0</v>
      </c>
      <c r="AH146" s="8">
        <f>IF(Fietsen!E145="LSD",Fietsen!I145,0)</f>
        <v>0</v>
      </c>
      <c r="AI146" s="8">
        <f>IF(Fietsen!E145="Extensieve uithouding",Fietsen!I145,0)</f>
        <v>0</v>
      </c>
      <c r="AJ146" s="8">
        <f>IF(Fietsen!E145="Intensieve uithouding",Fietsen!I145,0)</f>
        <v>0</v>
      </c>
      <c r="AK146" s="8">
        <f>IF(Fietsen!E145="Interval/Blokken",Fietsen!I145,0)</f>
        <v>0</v>
      </c>
      <c r="AL146" s="8">
        <f>IF(Fietsen!E145="VO2max",Fietsen!I145,0)</f>
        <v>0</v>
      </c>
      <c r="AM146" s="8">
        <f>IF(Fietsen!E145="Snelheid",Fietsen!I145,0)</f>
        <v>0</v>
      </c>
      <c r="AN146" s="8">
        <f>IF(Fietsen!E145="Souplesse",Fietsen!I145,0)</f>
        <v>0</v>
      </c>
      <c r="AO146" s="8">
        <f>IF(Fietsen!E145="Krachtuithouding",Fietsen!I145,0)</f>
        <v>0</v>
      </c>
      <c r="AP146" s="8">
        <f>IF(Fietsen!E145="Explosieve kracht",Fietsen!I145,0)</f>
        <v>0</v>
      </c>
      <c r="AQ146" s="8">
        <f>IF(Fietsen!E145="Wedstrijd",Fietsen!I145,0)</f>
        <v>0</v>
      </c>
      <c r="AR146" s="125"/>
      <c r="AS146" s="143">
        <f>IF(Lopen!G145="Weg",Lopen!H145,0)</f>
        <v>0</v>
      </c>
      <c r="AT146" s="8">
        <f>IF(Lopen!G145="Veld",Lopen!H145,0)</f>
        <v>0</v>
      </c>
      <c r="AU146" s="8">
        <f>IF(Lopen!G145="Piste",Lopen!H145,0)</f>
        <v>0</v>
      </c>
      <c r="AV146" s="139"/>
      <c r="AW146" s="8">
        <f>IF(Lopen!E145="Herstel",Lopen!H145,0)</f>
        <v>0</v>
      </c>
      <c r="AX146" s="8">
        <f>IF(Lopen!E145="Extensieve duur",Lopen!H145,0)</f>
        <v>0</v>
      </c>
      <c r="AY146" s="8">
        <f>IF(Lopen!E145="Tempoloop",Lopen!H145,0)</f>
        <v>0</v>
      </c>
      <c r="AZ146" s="8">
        <f>IF(Lopen!E145="Wisselloop",Lopen!H145,0)</f>
        <v>0</v>
      </c>
      <c r="BA146" s="8">
        <f>IF(Lopen!E145="Blokloop",Lopen!H145,0)</f>
        <v>0</v>
      </c>
      <c r="BB146" s="8">
        <f>IF(Lopen!E145="Versnellingen",Lopen!H145,0)</f>
        <v>0</v>
      </c>
      <c r="BC146" s="8">
        <f>IF(Lopen!E145="Fartlek",Lopen!H145,0)</f>
        <v>0</v>
      </c>
      <c r="BD146" s="8">
        <f>IF(Lopen!E145="Krachttraining",Lopen!H145,0)</f>
        <v>0</v>
      </c>
      <c r="BE146" s="144">
        <f>IF(Lopen!E145="Wedstrijd",Lopen!H145,0)</f>
        <v>0</v>
      </c>
    </row>
    <row r="147" spans="1:57">
      <c r="A147" s="199"/>
      <c r="B147" s="83" t="s">
        <v>11</v>
      </c>
      <c r="C147" s="75">
        <v>40592</v>
      </c>
      <c r="D147" s="153"/>
      <c r="E147" s="85">
        <f>IF(Zwemmen!H146&gt;0,1,0)</f>
        <v>0</v>
      </c>
      <c r="F147" s="85">
        <f>IF(Fietsen!I146&gt;0,1,0)</f>
        <v>0</v>
      </c>
      <c r="G147" s="85">
        <f>IF(Lopen!H146&gt;0,1,0)</f>
        <v>0</v>
      </c>
      <c r="H147" s="107"/>
      <c r="I147" s="95">
        <f>IF(Zwemmen!E146="Zwembad Aalst",1,0)</f>
        <v>0</v>
      </c>
      <c r="J147" s="85">
        <f>IF(Zwemmen!E146="Zwembad Brussel",1,0)</f>
        <v>0</v>
      </c>
      <c r="K147" s="85">
        <f>IF(Zwemmen!E146="Zwembad Wachtebeke",1,0)</f>
        <v>0</v>
      </c>
      <c r="L147" s="85">
        <f>IF(Zwemmen!E146="Zwembad Ander",1,0)</f>
        <v>0</v>
      </c>
      <c r="M147" s="85">
        <f>IF(Zwemmen!E146="Open Water Nieuwdonk",1,0)</f>
        <v>0</v>
      </c>
      <c r="N147" s="85">
        <f>IF(Zwemmen!E146="Open Water Ander",1,0)</f>
        <v>0</v>
      </c>
      <c r="O147" s="104"/>
      <c r="P147" s="85">
        <f t="shared" si="11"/>
        <v>0</v>
      </c>
      <c r="Q147" s="85">
        <f t="shared" si="12"/>
        <v>0</v>
      </c>
      <c r="R147" s="104"/>
      <c r="S147" s="89">
        <f>IF(Zwemmen!F146="Techniek",Zwemmen!I146,0)</f>
        <v>0</v>
      </c>
      <c r="T147" s="89">
        <f>IF(Zwemmen!F146="Extensieve uithouding",Zwemmen!I146,0)</f>
        <v>0</v>
      </c>
      <c r="U147" s="89">
        <f>IF(Zwemmen!F146="Intensieve uithouding",Zwemmen!I146,0)</f>
        <v>0</v>
      </c>
      <c r="V147" s="89">
        <f>IF(Zwemmen!F146="Snelheid",Zwemmen!I146,0)</f>
        <v>0</v>
      </c>
      <c r="W147" s="96">
        <f>IF(Zwemmen!F146="Wedstrijd",Zwemmen!I146,0)</f>
        <v>0</v>
      </c>
      <c r="X147" s="124"/>
      <c r="Y147" s="8">
        <f>IF(Fietsen!H146="Wegfiets",Fietsen!I146,0)</f>
        <v>0</v>
      </c>
      <c r="Z147" s="8">
        <f>IF(Fietsen!H146="Tijdritfiets",Fietsen!I146,0)</f>
        <v>0</v>
      </c>
      <c r="AA147" s="8">
        <f>IF(Fietsen!H146="Mountainbike",Fietsen!I146,0)</f>
        <v>0</v>
      </c>
      <c r="AB147" s="124"/>
      <c r="AC147" s="8">
        <f>IF(Fietsen!G146="Weg",Fietsen!I146,0)</f>
        <v>0</v>
      </c>
      <c r="AD147" s="8">
        <f>IF(Fietsen!G146="Rollen",Fietsen!I146,0)</f>
        <v>0</v>
      </c>
      <c r="AE147" s="8">
        <f>IF(Fietsen!G146="Veld",Fietsen!I146,0)</f>
        <v>0</v>
      </c>
      <c r="AF147" s="125"/>
      <c r="AG147" s="8">
        <f>IF(Fietsen!E146="Herstel",Fietsen!I146,0)</f>
        <v>0</v>
      </c>
      <c r="AH147" s="8">
        <f>IF(Fietsen!E146="LSD",Fietsen!I146,0)</f>
        <v>0</v>
      </c>
      <c r="AI147" s="8">
        <f>IF(Fietsen!E146="Extensieve uithouding",Fietsen!I146,0)</f>
        <v>0</v>
      </c>
      <c r="AJ147" s="8">
        <f>IF(Fietsen!E146="Intensieve uithouding",Fietsen!I146,0)</f>
        <v>0</v>
      </c>
      <c r="AK147" s="8">
        <f>IF(Fietsen!E146="Interval/Blokken",Fietsen!I146,0)</f>
        <v>0</v>
      </c>
      <c r="AL147" s="8">
        <f>IF(Fietsen!E146="VO2max",Fietsen!I146,0)</f>
        <v>0</v>
      </c>
      <c r="AM147" s="8">
        <f>IF(Fietsen!E146="Snelheid",Fietsen!I146,0)</f>
        <v>0</v>
      </c>
      <c r="AN147" s="8">
        <f>IF(Fietsen!E146="Souplesse",Fietsen!I146,0)</f>
        <v>0</v>
      </c>
      <c r="AO147" s="8">
        <f>IF(Fietsen!E146="Krachtuithouding",Fietsen!I146,0)</f>
        <v>0</v>
      </c>
      <c r="AP147" s="8">
        <f>IF(Fietsen!E146="Explosieve kracht",Fietsen!I146,0)</f>
        <v>0</v>
      </c>
      <c r="AQ147" s="8">
        <f>IF(Fietsen!E146="Wedstrijd",Fietsen!I146,0)</f>
        <v>0</v>
      </c>
      <c r="AR147" s="125"/>
      <c r="AS147" s="143">
        <f>IF(Lopen!G146="Weg",Lopen!H146,0)</f>
        <v>0</v>
      </c>
      <c r="AT147" s="8">
        <f>IF(Lopen!G146="Veld",Lopen!H146,0)</f>
        <v>0</v>
      </c>
      <c r="AU147" s="8">
        <f>IF(Lopen!G146="Piste",Lopen!H146,0)</f>
        <v>0</v>
      </c>
      <c r="AV147" s="139"/>
      <c r="AW147" s="8">
        <f>IF(Lopen!E146="Herstel",Lopen!H146,0)</f>
        <v>0</v>
      </c>
      <c r="AX147" s="8">
        <f>IF(Lopen!E146="Extensieve duur",Lopen!H146,0)</f>
        <v>0</v>
      </c>
      <c r="AY147" s="8">
        <f>IF(Lopen!E146="Tempoloop",Lopen!H146,0)</f>
        <v>0</v>
      </c>
      <c r="AZ147" s="8">
        <f>IF(Lopen!E146="Wisselloop",Lopen!H146,0)</f>
        <v>0</v>
      </c>
      <c r="BA147" s="8">
        <f>IF(Lopen!E146="Blokloop",Lopen!H146,0)</f>
        <v>0</v>
      </c>
      <c r="BB147" s="8">
        <f>IF(Lopen!E146="Versnellingen",Lopen!H146,0)</f>
        <v>0</v>
      </c>
      <c r="BC147" s="8">
        <f>IF(Lopen!E146="Fartlek",Lopen!H146,0)</f>
        <v>0</v>
      </c>
      <c r="BD147" s="8">
        <f>IF(Lopen!E146="Krachttraining",Lopen!H146,0)</f>
        <v>0</v>
      </c>
      <c r="BE147" s="144">
        <f>IF(Lopen!E146="Wedstrijd",Lopen!H146,0)</f>
        <v>0</v>
      </c>
    </row>
    <row r="148" spans="1:57">
      <c r="A148" s="199"/>
      <c r="B148" s="19" t="s">
        <v>12</v>
      </c>
      <c r="C148" s="77">
        <v>40593</v>
      </c>
      <c r="D148" s="153"/>
      <c r="E148" s="86">
        <f>IF(Zwemmen!H147&gt;0,1,0)</f>
        <v>0</v>
      </c>
      <c r="F148" s="86">
        <f>IF(Fietsen!I147&gt;0,1,0)</f>
        <v>0</v>
      </c>
      <c r="G148" s="86">
        <f>IF(Lopen!H147&gt;0,1,0)</f>
        <v>0</v>
      </c>
      <c r="H148" s="107"/>
      <c r="I148" s="97">
        <f>IF(Zwemmen!E147="Zwembad Aalst",1,0)</f>
        <v>0</v>
      </c>
      <c r="J148" s="86">
        <f>IF(Zwemmen!E147="Zwembad Brussel",1,0)</f>
        <v>0</v>
      </c>
      <c r="K148" s="86">
        <f>IF(Zwemmen!E147="Zwembad Wachtebeke",1,0)</f>
        <v>0</v>
      </c>
      <c r="L148" s="86">
        <f>IF(Zwemmen!E147="Zwembad Ander",1,0)</f>
        <v>0</v>
      </c>
      <c r="M148" s="86">
        <f>IF(Zwemmen!E147="Open Water Nieuwdonk",1,0)</f>
        <v>0</v>
      </c>
      <c r="N148" s="86">
        <f>IF(Zwemmen!E147="Open Water Ander",1,0)</f>
        <v>0</v>
      </c>
      <c r="O148" s="104"/>
      <c r="P148" s="86">
        <f t="shared" si="11"/>
        <v>0</v>
      </c>
      <c r="Q148" s="86">
        <f t="shared" si="12"/>
        <v>0</v>
      </c>
      <c r="R148" s="104"/>
      <c r="S148" s="90">
        <f>IF(Zwemmen!F147="Techniek",Zwemmen!I147,0)</f>
        <v>0</v>
      </c>
      <c r="T148" s="90">
        <f>IF(Zwemmen!F147="Extensieve uithouding",Zwemmen!I147,0)</f>
        <v>0</v>
      </c>
      <c r="U148" s="90">
        <f>IF(Zwemmen!F147="Intensieve uithouding",Zwemmen!I147,0)</f>
        <v>0</v>
      </c>
      <c r="V148" s="90">
        <f>IF(Zwemmen!F147="Snelheid",Zwemmen!I147,0)</f>
        <v>0</v>
      </c>
      <c r="W148" s="98">
        <f>IF(Zwemmen!F147="Wedstrijd",Zwemmen!I147,0)</f>
        <v>0</v>
      </c>
      <c r="X148" s="124"/>
      <c r="Y148" s="122">
        <f>IF(Fietsen!H147="Wegfiets",Fietsen!I147,0)</f>
        <v>0</v>
      </c>
      <c r="Z148" s="122">
        <f>IF(Fietsen!H147="Tijdritfiets",Fietsen!I147,0)</f>
        <v>0</v>
      </c>
      <c r="AA148" s="122">
        <f>IF(Fietsen!H147="Mountainbike",Fietsen!I147,0)</f>
        <v>0</v>
      </c>
      <c r="AB148" s="124"/>
      <c r="AC148" s="122">
        <f>IF(Fietsen!G147="Weg",Fietsen!I147,0)</f>
        <v>0</v>
      </c>
      <c r="AD148" s="122">
        <f>IF(Fietsen!G147="Rollen",Fietsen!I147,0)</f>
        <v>0</v>
      </c>
      <c r="AE148" s="122">
        <f>IF(Fietsen!G147="Veld",Fietsen!I147,0)</f>
        <v>0</v>
      </c>
      <c r="AF148" s="125"/>
      <c r="AG148" s="122">
        <f>IF(Fietsen!E147="Herstel",Fietsen!I147,0)</f>
        <v>0</v>
      </c>
      <c r="AH148" s="122">
        <f>IF(Fietsen!E147="LSD",Fietsen!I147,0)</f>
        <v>0</v>
      </c>
      <c r="AI148" s="122">
        <f>IF(Fietsen!E147="Extensieve uithouding",Fietsen!I147,0)</f>
        <v>0</v>
      </c>
      <c r="AJ148" s="122">
        <f>IF(Fietsen!E147="Intensieve uithouding",Fietsen!I147,0)</f>
        <v>0</v>
      </c>
      <c r="AK148" s="122">
        <f>IF(Fietsen!E147="Interval/Blokken",Fietsen!I147,0)</f>
        <v>0</v>
      </c>
      <c r="AL148" s="122">
        <f>IF(Fietsen!E147="VO2max",Fietsen!I147,0)</f>
        <v>0</v>
      </c>
      <c r="AM148" s="122">
        <f>IF(Fietsen!E147="Snelheid",Fietsen!I147,0)</f>
        <v>0</v>
      </c>
      <c r="AN148" s="122">
        <f>IF(Fietsen!E147="Souplesse",Fietsen!I147,0)</f>
        <v>0</v>
      </c>
      <c r="AO148" s="122">
        <f>IF(Fietsen!E147="Krachtuithouding",Fietsen!I147,0)</f>
        <v>0</v>
      </c>
      <c r="AP148" s="122">
        <f>IF(Fietsen!E147="Explosieve kracht",Fietsen!I147,0)</f>
        <v>0</v>
      </c>
      <c r="AQ148" s="122">
        <f>IF(Fietsen!E147="Wedstrijd",Fietsen!I147,0)</f>
        <v>0</v>
      </c>
      <c r="AR148" s="125"/>
      <c r="AS148" s="141">
        <f>IF(Lopen!G147="Weg",Lopen!H147,0)</f>
        <v>0</v>
      </c>
      <c r="AT148" s="122">
        <f>IF(Lopen!G147="Veld",Lopen!H147,0)</f>
        <v>0</v>
      </c>
      <c r="AU148" s="122">
        <f>IF(Lopen!G147="Piste",Lopen!H147,0)</f>
        <v>0</v>
      </c>
      <c r="AV148" s="139"/>
      <c r="AW148" s="122">
        <f>IF(Lopen!E147="Herstel",Lopen!H147,0)</f>
        <v>0</v>
      </c>
      <c r="AX148" s="122">
        <f>IF(Lopen!E147="Extensieve duur",Lopen!H147,0)</f>
        <v>0</v>
      </c>
      <c r="AY148" s="122">
        <f>IF(Lopen!E147="Tempoloop",Lopen!H147,0)</f>
        <v>0</v>
      </c>
      <c r="AZ148" s="122">
        <f>IF(Lopen!E147="Wisselloop",Lopen!H147,0)</f>
        <v>0</v>
      </c>
      <c r="BA148" s="122">
        <f>IF(Lopen!E147="Blokloop",Lopen!H147,0)</f>
        <v>0</v>
      </c>
      <c r="BB148" s="122">
        <f>IF(Lopen!E147="Versnellingen",Lopen!H147,0)</f>
        <v>0</v>
      </c>
      <c r="BC148" s="122">
        <f>IF(Lopen!E147="Fartlek",Lopen!H147,0)</f>
        <v>0</v>
      </c>
      <c r="BD148" s="122">
        <f>IF(Lopen!E147="Krachttraining",Lopen!H147,0)</f>
        <v>0</v>
      </c>
      <c r="BE148" s="142">
        <f>IF(Lopen!E147="Wedstrijd",Lopen!H147,0)</f>
        <v>0</v>
      </c>
    </row>
    <row r="149" spans="1:57">
      <c r="A149" s="199"/>
      <c r="B149" s="19" t="s">
        <v>13</v>
      </c>
      <c r="C149" s="77">
        <v>40594</v>
      </c>
      <c r="D149" s="153"/>
      <c r="E149" s="86">
        <f>IF(Zwemmen!H148&gt;0,1,0)</f>
        <v>0</v>
      </c>
      <c r="F149" s="86">
        <f>IF(Fietsen!I148&gt;0,1,0)</f>
        <v>0</v>
      </c>
      <c r="G149" s="86">
        <f>IF(Lopen!H148&gt;0,1,0)</f>
        <v>0</v>
      </c>
      <c r="H149" s="107"/>
      <c r="I149" s="97">
        <f>IF(Zwemmen!E148="Zwembad Aalst",1,0)</f>
        <v>0</v>
      </c>
      <c r="J149" s="86">
        <f>IF(Zwemmen!E148="Zwembad Brussel",1,0)</f>
        <v>0</v>
      </c>
      <c r="K149" s="86">
        <f>IF(Zwemmen!E148="Zwembad Wachtebeke",1,0)</f>
        <v>0</v>
      </c>
      <c r="L149" s="86">
        <f>IF(Zwemmen!E148="Zwembad Ander",1,0)</f>
        <v>0</v>
      </c>
      <c r="M149" s="86">
        <f>IF(Zwemmen!E148="Open Water Nieuwdonk",1,0)</f>
        <v>0</v>
      </c>
      <c r="N149" s="86">
        <f>IF(Zwemmen!E148="Open Water Ander",1,0)</f>
        <v>0</v>
      </c>
      <c r="O149" s="104"/>
      <c r="P149" s="86">
        <f t="shared" si="11"/>
        <v>0</v>
      </c>
      <c r="Q149" s="86">
        <f t="shared" si="12"/>
        <v>0</v>
      </c>
      <c r="R149" s="104"/>
      <c r="S149" s="90">
        <f>IF(Zwemmen!F148="Techniek",Zwemmen!I148,0)</f>
        <v>0</v>
      </c>
      <c r="T149" s="90">
        <f>IF(Zwemmen!F148="Extensieve uithouding",Zwemmen!I148,0)</f>
        <v>0</v>
      </c>
      <c r="U149" s="90">
        <f>IF(Zwemmen!F148="Intensieve uithouding",Zwemmen!I148,0)</f>
        <v>0</v>
      </c>
      <c r="V149" s="90">
        <f>IF(Zwemmen!F148="Snelheid",Zwemmen!I148,0)</f>
        <v>0</v>
      </c>
      <c r="W149" s="98">
        <f>IF(Zwemmen!F148="Wedstrijd",Zwemmen!I148,0)</f>
        <v>0</v>
      </c>
      <c r="X149" s="124"/>
      <c r="Y149" s="122">
        <f>IF(Fietsen!H148="Wegfiets",Fietsen!I148,0)</f>
        <v>0</v>
      </c>
      <c r="Z149" s="122">
        <f>IF(Fietsen!H148="Tijdritfiets",Fietsen!I148,0)</f>
        <v>0</v>
      </c>
      <c r="AA149" s="122">
        <f>IF(Fietsen!H148="Mountainbike",Fietsen!I148,0)</f>
        <v>0</v>
      </c>
      <c r="AB149" s="124"/>
      <c r="AC149" s="122">
        <f>IF(Fietsen!G148="Weg",Fietsen!I148,0)</f>
        <v>0</v>
      </c>
      <c r="AD149" s="122">
        <f>IF(Fietsen!G148="Rollen",Fietsen!I148,0)</f>
        <v>0</v>
      </c>
      <c r="AE149" s="122">
        <f>IF(Fietsen!G148="Veld",Fietsen!I148,0)</f>
        <v>0</v>
      </c>
      <c r="AF149" s="125"/>
      <c r="AG149" s="122">
        <f>IF(Fietsen!E148="Herstel",Fietsen!I148,0)</f>
        <v>0</v>
      </c>
      <c r="AH149" s="122">
        <f>IF(Fietsen!E148="LSD",Fietsen!I148,0)</f>
        <v>0</v>
      </c>
      <c r="AI149" s="122">
        <f>IF(Fietsen!E148="Extensieve uithouding",Fietsen!I148,0)</f>
        <v>0</v>
      </c>
      <c r="AJ149" s="122">
        <f>IF(Fietsen!E148="Intensieve uithouding",Fietsen!I148,0)</f>
        <v>0</v>
      </c>
      <c r="AK149" s="122">
        <f>IF(Fietsen!E148="Interval/Blokken",Fietsen!I148,0)</f>
        <v>0</v>
      </c>
      <c r="AL149" s="122">
        <f>IF(Fietsen!E148="VO2max",Fietsen!I148,0)</f>
        <v>0</v>
      </c>
      <c r="AM149" s="122">
        <f>IF(Fietsen!E148="Snelheid",Fietsen!I148,0)</f>
        <v>0</v>
      </c>
      <c r="AN149" s="122">
        <f>IF(Fietsen!E148="Souplesse",Fietsen!I148,0)</f>
        <v>0</v>
      </c>
      <c r="AO149" s="122">
        <f>IF(Fietsen!E148="Krachtuithouding",Fietsen!I148,0)</f>
        <v>0</v>
      </c>
      <c r="AP149" s="122">
        <f>IF(Fietsen!E148="Explosieve kracht",Fietsen!I148,0)</f>
        <v>0</v>
      </c>
      <c r="AQ149" s="122">
        <f>IF(Fietsen!E148="Wedstrijd",Fietsen!I148,0)</f>
        <v>0</v>
      </c>
      <c r="AR149" s="125"/>
      <c r="AS149" s="141">
        <f>IF(Lopen!G148="Weg",Lopen!H148,0)</f>
        <v>0</v>
      </c>
      <c r="AT149" s="122">
        <f>IF(Lopen!G148="Veld",Lopen!H148,0)</f>
        <v>0</v>
      </c>
      <c r="AU149" s="122">
        <f>IF(Lopen!G148="Piste",Lopen!H148,0)</f>
        <v>0</v>
      </c>
      <c r="AV149" s="139"/>
      <c r="AW149" s="122">
        <f>IF(Lopen!E148="Herstel",Lopen!H148,0)</f>
        <v>0</v>
      </c>
      <c r="AX149" s="122">
        <f>IF(Lopen!E148="Extensieve duur",Lopen!H148,0)</f>
        <v>0</v>
      </c>
      <c r="AY149" s="122">
        <f>IF(Lopen!E148="Tempoloop",Lopen!H148,0)</f>
        <v>0</v>
      </c>
      <c r="AZ149" s="122">
        <f>IF(Lopen!E148="Wisselloop",Lopen!H148,0)</f>
        <v>0</v>
      </c>
      <c r="BA149" s="122">
        <f>IF(Lopen!E148="Blokloop",Lopen!H148,0)</f>
        <v>0</v>
      </c>
      <c r="BB149" s="122">
        <f>IF(Lopen!E148="Versnellingen",Lopen!H148,0)</f>
        <v>0</v>
      </c>
      <c r="BC149" s="122">
        <f>IF(Lopen!E148="Fartlek",Lopen!H148,0)</f>
        <v>0</v>
      </c>
      <c r="BD149" s="122">
        <f>IF(Lopen!E148="Krachttraining",Lopen!H148,0)</f>
        <v>0</v>
      </c>
      <c r="BE149" s="142">
        <f>IF(Lopen!E148="Wedstrijd",Lopen!H148,0)</f>
        <v>0</v>
      </c>
    </row>
    <row r="150" spans="1:57">
      <c r="A150" s="199" t="s">
        <v>41</v>
      </c>
      <c r="B150" s="83" t="s">
        <v>14</v>
      </c>
      <c r="C150" s="75">
        <v>40595</v>
      </c>
      <c r="D150" s="153"/>
      <c r="E150" s="85">
        <f>IF(Zwemmen!H149&gt;0,1,0)</f>
        <v>0</v>
      </c>
      <c r="F150" s="85">
        <f>IF(Fietsen!I149&gt;0,1,0)</f>
        <v>0</v>
      </c>
      <c r="G150" s="85">
        <f>IF(Lopen!H149&gt;0,1,0)</f>
        <v>0</v>
      </c>
      <c r="H150" s="107"/>
      <c r="I150" s="95">
        <f>IF(Zwemmen!E149="Zwembad Aalst",1,0)</f>
        <v>0</v>
      </c>
      <c r="J150" s="85">
        <f>IF(Zwemmen!E149="Zwembad Brussel",1,0)</f>
        <v>0</v>
      </c>
      <c r="K150" s="85">
        <f>IF(Zwemmen!E149="Zwembad Wachtebeke",1,0)</f>
        <v>0</v>
      </c>
      <c r="L150" s="85">
        <f>IF(Zwemmen!E149="Zwembad Ander",1,0)</f>
        <v>0</v>
      </c>
      <c r="M150" s="85">
        <f>IF(Zwemmen!E149="Open Water Nieuwdonk",1,0)</f>
        <v>0</v>
      </c>
      <c r="N150" s="85">
        <f>IF(Zwemmen!E149="Open Water Ander",1,0)</f>
        <v>0</v>
      </c>
      <c r="O150" s="104"/>
      <c r="P150" s="85">
        <f t="shared" si="11"/>
        <v>0</v>
      </c>
      <c r="Q150" s="85">
        <f t="shared" si="12"/>
        <v>0</v>
      </c>
      <c r="R150" s="104"/>
      <c r="S150" s="89">
        <f>IF(Zwemmen!F149="Techniek",Zwemmen!I149,0)</f>
        <v>0</v>
      </c>
      <c r="T150" s="89">
        <f>IF(Zwemmen!F149="Extensieve uithouding",Zwemmen!I149,0)</f>
        <v>0</v>
      </c>
      <c r="U150" s="89">
        <f>IF(Zwemmen!F149="Intensieve uithouding",Zwemmen!I149,0)</f>
        <v>0</v>
      </c>
      <c r="V150" s="89">
        <f>IF(Zwemmen!F149="Snelheid",Zwemmen!I149,0)</f>
        <v>0</v>
      </c>
      <c r="W150" s="96">
        <f>IF(Zwemmen!F149="Wedstrijd",Zwemmen!I149,0)</f>
        <v>0</v>
      </c>
      <c r="X150" s="124"/>
      <c r="Y150" s="8">
        <f>IF(Fietsen!H149="Wegfiets",Fietsen!I149,0)</f>
        <v>0</v>
      </c>
      <c r="Z150" s="8">
        <f>IF(Fietsen!H149="Tijdritfiets",Fietsen!I149,0)</f>
        <v>0</v>
      </c>
      <c r="AA150" s="8">
        <f>IF(Fietsen!H149="Mountainbike",Fietsen!I149,0)</f>
        <v>0</v>
      </c>
      <c r="AB150" s="124"/>
      <c r="AC150" s="8">
        <f>IF(Fietsen!G149="Weg",Fietsen!I149,0)</f>
        <v>0</v>
      </c>
      <c r="AD150" s="8">
        <f>IF(Fietsen!G149="Rollen",Fietsen!I149,0)</f>
        <v>0</v>
      </c>
      <c r="AE150" s="8">
        <f>IF(Fietsen!G149="Veld",Fietsen!I149,0)</f>
        <v>0</v>
      </c>
      <c r="AF150" s="125"/>
      <c r="AG150" s="8">
        <f>IF(Fietsen!E149="Herstel",Fietsen!I149,0)</f>
        <v>0</v>
      </c>
      <c r="AH150" s="8">
        <f>IF(Fietsen!E149="LSD",Fietsen!I149,0)</f>
        <v>0</v>
      </c>
      <c r="AI150" s="8">
        <f>IF(Fietsen!E149="Extensieve uithouding",Fietsen!I149,0)</f>
        <v>0</v>
      </c>
      <c r="AJ150" s="8">
        <f>IF(Fietsen!E149="Intensieve uithouding",Fietsen!I149,0)</f>
        <v>0</v>
      </c>
      <c r="AK150" s="8">
        <f>IF(Fietsen!E149="Interval/Blokken",Fietsen!I149,0)</f>
        <v>0</v>
      </c>
      <c r="AL150" s="8">
        <f>IF(Fietsen!E149="VO2max",Fietsen!I149,0)</f>
        <v>0</v>
      </c>
      <c r="AM150" s="8">
        <f>IF(Fietsen!E149="Snelheid",Fietsen!I149,0)</f>
        <v>0</v>
      </c>
      <c r="AN150" s="8">
        <f>IF(Fietsen!E149="Souplesse",Fietsen!I149,0)</f>
        <v>0</v>
      </c>
      <c r="AO150" s="8">
        <f>IF(Fietsen!E149="Krachtuithouding",Fietsen!I149,0)</f>
        <v>0</v>
      </c>
      <c r="AP150" s="8">
        <f>IF(Fietsen!E149="Explosieve kracht",Fietsen!I149,0)</f>
        <v>0</v>
      </c>
      <c r="AQ150" s="8">
        <f>IF(Fietsen!E149="Wedstrijd",Fietsen!I149,0)</f>
        <v>0</v>
      </c>
      <c r="AR150" s="125"/>
      <c r="AS150" s="143">
        <f>IF(Lopen!G149="Weg",Lopen!H149,0)</f>
        <v>0</v>
      </c>
      <c r="AT150" s="8">
        <f>IF(Lopen!G149="Veld",Lopen!H149,0)</f>
        <v>0</v>
      </c>
      <c r="AU150" s="8">
        <f>IF(Lopen!G149="Piste",Lopen!H149,0)</f>
        <v>0</v>
      </c>
      <c r="AV150" s="139"/>
      <c r="AW150" s="8">
        <f>IF(Lopen!E149="Herstel",Lopen!H149,0)</f>
        <v>0</v>
      </c>
      <c r="AX150" s="8">
        <f>IF(Lopen!E149="Extensieve duur",Lopen!H149,0)</f>
        <v>0</v>
      </c>
      <c r="AY150" s="8">
        <f>IF(Lopen!E149="Tempoloop",Lopen!H149,0)</f>
        <v>0</v>
      </c>
      <c r="AZ150" s="8">
        <f>IF(Lopen!E149="Wisselloop",Lopen!H149,0)</f>
        <v>0</v>
      </c>
      <c r="BA150" s="8">
        <f>IF(Lopen!E149="Blokloop",Lopen!H149,0)</f>
        <v>0</v>
      </c>
      <c r="BB150" s="8">
        <f>IF(Lopen!E149="Versnellingen",Lopen!H149,0)</f>
        <v>0</v>
      </c>
      <c r="BC150" s="8">
        <f>IF(Lopen!E149="Fartlek",Lopen!H149,0)</f>
        <v>0</v>
      </c>
      <c r="BD150" s="8">
        <f>IF(Lopen!E149="Krachttraining",Lopen!H149,0)</f>
        <v>0</v>
      </c>
      <c r="BE150" s="144">
        <f>IF(Lopen!E149="Wedstrijd",Lopen!H149,0)</f>
        <v>0</v>
      </c>
    </row>
    <row r="151" spans="1:57">
      <c r="A151" s="199"/>
      <c r="B151" s="83" t="s">
        <v>15</v>
      </c>
      <c r="C151" s="75">
        <v>40596</v>
      </c>
      <c r="D151" s="153"/>
      <c r="E151" s="85">
        <f>IF(Zwemmen!H150&gt;0,1,0)</f>
        <v>0</v>
      </c>
      <c r="F151" s="85">
        <f>IF(Fietsen!I150&gt;0,1,0)</f>
        <v>0</v>
      </c>
      <c r="G151" s="85">
        <f>IF(Lopen!H150&gt;0,1,0)</f>
        <v>0</v>
      </c>
      <c r="H151" s="107"/>
      <c r="I151" s="95">
        <f>IF(Zwemmen!E150="Zwembad Aalst",1,0)</f>
        <v>0</v>
      </c>
      <c r="J151" s="85">
        <f>IF(Zwemmen!E150="Zwembad Brussel",1,0)</f>
        <v>0</v>
      </c>
      <c r="K151" s="85">
        <f>IF(Zwemmen!E150="Zwembad Wachtebeke",1,0)</f>
        <v>0</v>
      </c>
      <c r="L151" s="85">
        <f>IF(Zwemmen!E150="Zwembad Ander",1,0)</f>
        <v>0</v>
      </c>
      <c r="M151" s="85">
        <f>IF(Zwemmen!E150="Open Water Nieuwdonk",1,0)</f>
        <v>0</v>
      </c>
      <c r="N151" s="85">
        <f>IF(Zwemmen!E150="Open Water Ander",1,0)</f>
        <v>0</v>
      </c>
      <c r="O151" s="104"/>
      <c r="P151" s="85">
        <f t="shared" si="11"/>
        <v>0</v>
      </c>
      <c r="Q151" s="85">
        <f t="shared" si="12"/>
        <v>0</v>
      </c>
      <c r="R151" s="104"/>
      <c r="S151" s="89">
        <f>IF(Zwemmen!F150="Techniek",Zwemmen!I150,0)</f>
        <v>0</v>
      </c>
      <c r="T151" s="89">
        <f>IF(Zwemmen!F150="Extensieve uithouding",Zwemmen!I150,0)</f>
        <v>0</v>
      </c>
      <c r="U151" s="89">
        <f>IF(Zwemmen!F150="Intensieve uithouding",Zwemmen!I150,0)</f>
        <v>0</v>
      </c>
      <c r="V151" s="89">
        <f>IF(Zwemmen!F150="Snelheid",Zwemmen!I150,0)</f>
        <v>0</v>
      </c>
      <c r="W151" s="96">
        <f>IF(Zwemmen!F150="Wedstrijd",Zwemmen!I150,0)</f>
        <v>0</v>
      </c>
      <c r="X151" s="124"/>
      <c r="Y151" s="8">
        <f>IF(Fietsen!H150="Wegfiets",Fietsen!I150,0)</f>
        <v>0</v>
      </c>
      <c r="Z151" s="8">
        <f>IF(Fietsen!H150="Tijdritfiets",Fietsen!I150,0)</f>
        <v>0</v>
      </c>
      <c r="AA151" s="8">
        <f>IF(Fietsen!H150="Mountainbike",Fietsen!I150,0)</f>
        <v>0</v>
      </c>
      <c r="AB151" s="124"/>
      <c r="AC151" s="8">
        <f>IF(Fietsen!G150="Weg",Fietsen!I150,0)</f>
        <v>0</v>
      </c>
      <c r="AD151" s="8">
        <f>IF(Fietsen!G150="Rollen",Fietsen!I150,0)</f>
        <v>0</v>
      </c>
      <c r="AE151" s="8">
        <f>IF(Fietsen!G150="Veld",Fietsen!I150,0)</f>
        <v>0</v>
      </c>
      <c r="AF151" s="125"/>
      <c r="AG151" s="8">
        <f>IF(Fietsen!E150="Herstel",Fietsen!I150,0)</f>
        <v>0</v>
      </c>
      <c r="AH151" s="8">
        <f>IF(Fietsen!E150="LSD",Fietsen!I150,0)</f>
        <v>0</v>
      </c>
      <c r="AI151" s="8">
        <f>IF(Fietsen!E150="Extensieve uithouding",Fietsen!I150,0)</f>
        <v>0</v>
      </c>
      <c r="AJ151" s="8">
        <f>IF(Fietsen!E150="Intensieve uithouding",Fietsen!I150,0)</f>
        <v>0</v>
      </c>
      <c r="AK151" s="8">
        <f>IF(Fietsen!E150="Interval/Blokken",Fietsen!I150,0)</f>
        <v>0</v>
      </c>
      <c r="AL151" s="8">
        <f>IF(Fietsen!E150="VO2max",Fietsen!I150,0)</f>
        <v>0</v>
      </c>
      <c r="AM151" s="8">
        <f>IF(Fietsen!E150="Snelheid",Fietsen!I150,0)</f>
        <v>0</v>
      </c>
      <c r="AN151" s="8">
        <f>IF(Fietsen!E150="Souplesse",Fietsen!I150,0)</f>
        <v>0</v>
      </c>
      <c r="AO151" s="8">
        <f>IF(Fietsen!E150="Krachtuithouding",Fietsen!I150,0)</f>
        <v>0</v>
      </c>
      <c r="AP151" s="8">
        <f>IF(Fietsen!E150="Explosieve kracht",Fietsen!I150,0)</f>
        <v>0</v>
      </c>
      <c r="AQ151" s="8">
        <f>IF(Fietsen!E150="Wedstrijd",Fietsen!I150,0)</f>
        <v>0</v>
      </c>
      <c r="AR151" s="125"/>
      <c r="AS151" s="143">
        <f>IF(Lopen!G150="Weg",Lopen!H150,0)</f>
        <v>0</v>
      </c>
      <c r="AT151" s="8">
        <f>IF(Lopen!G150="Veld",Lopen!H150,0)</f>
        <v>0</v>
      </c>
      <c r="AU151" s="8">
        <f>IF(Lopen!G150="Piste",Lopen!H150,0)</f>
        <v>0</v>
      </c>
      <c r="AV151" s="139"/>
      <c r="AW151" s="8">
        <f>IF(Lopen!E150="Herstel",Lopen!H150,0)</f>
        <v>0</v>
      </c>
      <c r="AX151" s="8">
        <f>IF(Lopen!E150="Extensieve duur",Lopen!H150,0)</f>
        <v>0</v>
      </c>
      <c r="AY151" s="8">
        <f>IF(Lopen!E150="Tempoloop",Lopen!H150,0)</f>
        <v>0</v>
      </c>
      <c r="AZ151" s="8">
        <f>IF(Lopen!E150="Wisselloop",Lopen!H150,0)</f>
        <v>0</v>
      </c>
      <c r="BA151" s="8">
        <f>IF(Lopen!E150="Blokloop",Lopen!H150,0)</f>
        <v>0</v>
      </c>
      <c r="BB151" s="8">
        <f>IF(Lopen!E150="Versnellingen",Lopen!H150,0)</f>
        <v>0</v>
      </c>
      <c r="BC151" s="8">
        <f>IF(Lopen!E150="Fartlek",Lopen!H150,0)</f>
        <v>0</v>
      </c>
      <c r="BD151" s="8">
        <f>IF(Lopen!E150="Krachttraining",Lopen!H150,0)</f>
        <v>0</v>
      </c>
      <c r="BE151" s="144">
        <f>IF(Lopen!E150="Wedstrijd",Lopen!H150,0)</f>
        <v>0</v>
      </c>
    </row>
    <row r="152" spans="1:57">
      <c r="A152" s="199"/>
      <c r="B152" s="83" t="s">
        <v>16</v>
      </c>
      <c r="C152" s="75">
        <v>40597</v>
      </c>
      <c r="D152" s="153"/>
      <c r="E152" s="85">
        <f>IF(Zwemmen!H151&gt;0,1,0)</f>
        <v>0</v>
      </c>
      <c r="F152" s="85">
        <f>IF(Fietsen!I151&gt;0,1,0)</f>
        <v>0</v>
      </c>
      <c r="G152" s="85">
        <f>IF(Lopen!H151&gt;0,1,0)</f>
        <v>0</v>
      </c>
      <c r="H152" s="107"/>
      <c r="I152" s="95">
        <f>IF(Zwemmen!E151="Zwembad Aalst",1,0)</f>
        <v>0</v>
      </c>
      <c r="J152" s="85">
        <f>IF(Zwemmen!E151="Zwembad Brussel",1,0)</f>
        <v>0</v>
      </c>
      <c r="K152" s="85">
        <f>IF(Zwemmen!E151="Zwembad Wachtebeke",1,0)</f>
        <v>0</v>
      </c>
      <c r="L152" s="85">
        <f>IF(Zwemmen!E151="Zwembad Ander",1,0)</f>
        <v>0</v>
      </c>
      <c r="M152" s="85">
        <f>IF(Zwemmen!E151="Open Water Nieuwdonk",1,0)</f>
        <v>0</v>
      </c>
      <c r="N152" s="85">
        <f>IF(Zwemmen!E151="Open Water Ander",1,0)</f>
        <v>0</v>
      </c>
      <c r="O152" s="104"/>
      <c r="P152" s="85">
        <f t="shared" si="11"/>
        <v>0</v>
      </c>
      <c r="Q152" s="85">
        <f t="shared" si="12"/>
        <v>0</v>
      </c>
      <c r="R152" s="104"/>
      <c r="S152" s="89">
        <f>IF(Zwemmen!F151="Techniek",Zwemmen!I151,0)</f>
        <v>0</v>
      </c>
      <c r="T152" s="89">
        <f>IF(Zwemmen!F151="Extensieve uithouding",Zwemmen!I151,0)</f>
        <v>0</v>
      </c>
      <c r="U152" s="89">
        <f>IF(Zwemmen!F151="Intensieve uithouding",Zwemmen!I151,0)</f>
        <v>0</v>
      </c>
      <c r="V152" s="89">
        <f>IF(Zwemmen!F151="Snelheid",Zwemmen!I151,0)</f>
        <v>0</v>
      </c>
      <c r="W152" s="96">
        <f>IF(Zwemmen!F151="Wedstrijd",Zwemmen!I151,0)</f>
        <v>0</v>
      </c>
      <c r="X152" s="124"/>
      <c r="Y152" s="8">
        <f>IF(Fietsen!H151="Wegfiets",Fietsen!I151,0)</f>
        <v>0</v>
      </c>
      <c r="Z152" s="8">
        <f>IF(Fietsen!H151="Tijdritfiets",Fietsen!I151,0)</f>
        <v>0</v>
      </c>
      <c r="AA152" s="8">
        <f>IF(Fietsen!H151="Mountainbike",Fietsen!I151,0)</f>
        <v>0</v>
      </c>
      <c r="AB152" s="124"/>
      <c r="AC152" s="8">
        <f>IF(Fietsen!G151="Weg",Fietsen!I151,0)</f>
        <v>0</v>
      </c>
      <c r="AD152" s="8">
        <f>IF(Fietsen!G151="Rollen",Fietsen!I151,0)</f>
        <v>0</v>
      </c>
      <c r="AE152" s="8">
        <f>IF(Fietsen!G151="Veld",Fietsen!I151,0)</f>
        <v>0</v>
      </c>
      <c r="AF152" s="125"/>
      <c r="AG152" s="8">
        <f>IF(Fietsen!E151="Herstel",Fietsen!I151,0)</f>
        <v>0</v>
      </c>
      <c r="AH152" s="8">
        <f>IF(Fietsen!E151="LSD",Fietsen!I151,0)</f>
        <v>0</v>
      </c>
      <c r="AI152" s="8">
        <f>IF(Fietsen!E151="Extensieve uithouding",Fietsen!I151,0)</f>
        <v>0</v>
      </c>
      <c r="AJ152" s="8">
        <f>IF(Fietsen!E151="Intensieve uithouding",Fietsen!I151,0)</f>
        <v>0</v>
      </c>
      <c r="AK152" s="8">
        <f>IF(Fietsen!E151="Interval/Blokken",Fietsen!I151,0)</f>
        <v>0</v>
      </c>
      <c r="AL152" s="8">
        <f>IF(Fietsen!E151="VO2max",Fietsen!I151,0)</f>
        <v>0</v>
      </c>
      <c r="AM152" s="8">
        <f>IF(Fietsen!E151="Snelheid",Fietsen!I151,0)</f>
        <v>0</v>
      </c>
      <c r="AN152" s="8">
        <f>IF(Fietsen!E151="Souplesse",Fietsen!I151,0)</f>
        <v>0</v>
      </c>
      <c r="AO152" s="8">
        <f>IF(Fietsen!E151="Krachtuithouding",Fietsen!I151,0)</f>
        <v>0</v>
      </c>
      <c r="AP152" s="8">
        <f>IF(Fietsen!E151="Explosieve kracht",Fietsen!I151,0)</f>
        <v>0</v>
      </c>
      <c r="AQ152" s="8">
        <f>IF(Fietsen!E151="Wedstrijd",Fietsen!I151,0)</f>
        <v>0</v>
      </c>
      <c r="AR152" s="125"/>
      <c r="AS152" s="143">
        <f>IF(Lopen!G151="Weg",Lopen!H151,0)</f>
        <v>0</v>
      </c>
      <c r="AT152" s="8">
        <f>IF(Lopen!G151="Veld",Lopen!H151,0)</f>
        <v>0</v>
      </c>
      <c r="AU152" s="8">
        <f>IF(Lopen!G151="Piste",Lopen!H151,0)</f>
        <v>0</v>
      </c>
      <c r="AV152" s="139"/>
      <c r="AW152" s="8">
        <f>IF(Lopen!E151="Herstel",Lopen!H151,0)</f>
        <v>0</v>
      </c>
      <c r="AX152" s="8">
        <f>IF(Lopen!E151="Extensieve duur",Lopen!H151,0)</f>
        <v>0</v>
      </c>
      <c r="AY152" s="8">
        <f>IF(Lopen!E151="Tempoloop",Lopen!H151,0)</f>
        <v>0</v>
      </c>
      <c r="AZ152" s="8">
        <f>IF(Lopen!E151="Wisselloop",Lopen!H151,0)</f>
        <v>0</v>
      </c>
      <c r="BA152" s="8">
        <f>IF(Lopen!E151="Blokloop",Lopen!H151,0)</f>
        <v>0</v>
      </c>
      <c r="BB152" s="8">
        <f>IF(Lopen!E151="Versnellingen",Lopen!H151,0)</f>
        <v>0</v>
      </c>
      <c r="BC152" s="8">
        <f>IF(Lopen!E151="Fartlek",Lopen!H151,0)</f>
        <v>0</v>
      </c>
      <c r="BD152" s="8">
        <f>IF(Lopen!E151="Krachttraining",Lopen!H151,0)</f>
        <v>0</v>
      </c>
      <c r="BE152" s="144">
        <f>IF(Lopen!E151="Wedstrijd",Lopen!H151,0)</f>
        <v>0</v>
      </c>
    </row>
    <row r="153" spans="1:57">
      <c r="A153" s="199"/>
      <c r="B153" s="83" t="s">
        <v>17</v>
      </c>
      <c r="C153" s="75">
        <v>40598</v>
      </c>
      <c r="D153" s="153"/>
      <c r="E153" s="85">
        <f>IF(Zwemmen!H152&gt;0,1,0)</f>
        <v>0</v>
      </c>
      <c r="F153" s="85">
        <f>IF(Fietsen!I152&gt;0,1,0)</f>
        <v>0</v>
      </c>
      <c r="G153" s="85">
        <f>IF(Lopen!H152&gt;0,1,0)</f>
        <v>0</v>
      </c>
      <c r="H153" s="107"/>
      <c r="I153" s="95">
        <f>IF(Zwemmen!E152="Zwembad Aalst",1,0)</f>
        <v>0</v>
      </c>
      <c r="J153" s="85">
        <f>IF(Zwemmen!E152="Zwembad Brussel",1,0)</f>
        <v>0</v>
      </c>
      <c r="K153" s="85">
        <f>IF(Zwemmen!E152="Zwembad Wachtebeke",1,0)</f>
        <v>0</v>
      </c>
      <c r="L153" s="85">
        <f>IF(Zwemmen!E152="Zwembad Ander",1,0)</f>
        <v>0</v>
      </c>
      <c r="M153" s="85">
        <f>IF(Zwemmen!E152="Open Water Nieuwdonk",1,0)</f>
        <v>0</v>
      </c>
      <c r="N153" s="85">
        <f>IF(Zwemmen!E152="Open Water Ander",1,0)</f>
        <v>0</v>
      </c>
      <c r="O153" s="104"/>
      <c r="P153" s="85">
        <f t="shared" si="11"/>
        <v>0</v>
      </c>
      <c r="Q153" s="85">
        <f t="shared" si="12"/>
        <v>0</v>
      </c>
      <c r="R153" s="104"/>
      <c r="S153" s="89">
        <f>IF(Zwemmen!F152="Techniek",Zwemmen!I152,0)</f>
        <v>0</v>
      </c>
      <c r="T153" s="89">
        <f>IF(Zwemmen!F152="Extensieve uithouding",Zwemmen!I152,0)</f>
        <v>0</v>
      </c>
      <c r="U153" s="89">
        <f>IF(Zwemmen!F152="Intensieve uithouding",Zwemmen!I152,0)</f>
        <v>0</v>
      </c>
      <c r="V153" s="89">
        <f>IF(Zwemmen!F152="Snelheid",Zwemmen!I152,0)</f>
        <v>0</v>
      </c>
      <c r="W153" s="96">
        <f>IF(Zwemmen!F152="Wedstrijd",Zwemmen!I152,0)</f>
        <v>0</v>
      </c>
      <c r="X153" s="124"/>
      <c r="Y153" s="8">
        <f>IF(Fietsen!H152="Wegfiets",Fietsen!I152,0)</f>
        <v>0</v>
      </c>
      <c r="Z153" s="8">
        <f>IF(Fietsen!H152="Tijdritfiets",Fietsen!I152,0)</f>
        <v>0</v>
      </c>
      <c r="AA153" s="8">
        <f>IF(Fietsen!H152="Mountainbike",Fietsen!I152,0)</f>
        <v>0</v>
      </c>
      <c r="AB153" s="124"/>
      <c r="AC153" s="8">
        <f>IF(Fietsen!G152="Weg",Fietsen!I152,0)</f>
        <v>0</v>
      </c>
      <c r="AD153" s="8">
        <f>IF(Fietsen!G152="Rollen",Fietsen!I152,0)</f>
        <v>0</v>
      </c>
      <c r="AE153" s="8">
        <f>IF(Fietsen!G152="Veld",Fietsen!I152,0)</f>
        <v>0</v>
      </c>
      <c r="AF153" s="125"/>
      <c r="AG153" s="8">
        <f>IF(Fietsen!E152="Herstel",Fietsen!I152,0)</f>
        <v>0</v>
      </c>
      <c r="AH153" s="8">
        <f>IF(Fietsen!E152="LSD",Fietsen!I152,0)</f>
        <v>0</v>
      </c>
      <c r="AI153" s="8">
        <f>IF(Fietsen!E152="Extensieve uithouding",Fietsen!I152,0)</f>
        <v>0</v>
      </c>
      <c r="AJ153" s="8">
        <f>IF(Fietsen!E152="Intensieve uithouding",Fietsen!I152,0)</f>
        <v>0</v>
      </c>
      <c r="AK153" s="8">
        <f>IF(Fietsen!E152="Interval/Blokken",Fietsen!I152,0)</f>
        <v>0</v>
      </c>
      <c r="AL153" s="8">
        <f>IF(Fietsen!E152="VO2max",Fietsen!I152,0)</f>
        <v>0</v>
      </c>
      <c r="AM153" s="8">
        <f>IF(Fietsen!E152="Snelheid",Fietsen!I152,0)</f>
        <v>0</v>
      </c>
      <c r="AN153" s="8">
        <f>IF(Fietsen!E152="Souplesse",Fietsen!I152,0)</f>
        <v>0</v>
      </c>
      <c r="AO153" s="8">
        <f>IF(Fietsen!E152="Krachtuithouding",Fietsen!I152,0)</f>
        <v>0</v>
      </c>
      <c r="AP153" s="8">
        <f>IF(Fietsen!E152="Explosieve kracht",Fietsen!I152,0)</f>
        <v>0</v>
      </c>
      <c r="AQ153" s="8">
        <f>IF(Fietsen!E152="Wedstrijd",Fietsen!I152,0)</f>
        <v>0</v>
      </c>
      <c r="AR153" s="125"/>
      <c r="AS153" s="143">
        <f>IF(Lopen!G152="Weg",Lopen!H152,0)</f>
        <v>0</v>
      </c>
      <c r="AT153" s="8">
        <f>IF(Lopen!G152="Veld",Lopen!H152,0)</f>
        <v>0</v>
      </c>
      <c r="AU153" s="8">
        <f>IF(Lopen!G152="Piste",Lopen!H152,0)</f>
        <v>0</v>
      </c>
      <c r="AV153" s="139"/>
      <c r="AW153" s="8">
        <f>IF(Lopen!E152="Herstel",Lopen!H152,0)</f>
        <v>0</v>
      </c>
      <c r="AX153" s="8">
        <f>IF(Lopen!E152="Extensieve duur",Lopen!H152,0)</f>
        <v>0</v>
      </c>
      <c r="AY153" s="8">
        <f>IF(Lopen!E152="Tempoloop",Lopen!H152,0)</f>
        <v>0</v>
      </c>
      <c r="AZ153" s="8">
        <f>IF(Lopen!E152="Wisselloop",Lopen!H152,0)</f>
        <v>0</v>
      </c>
      <c r="BA153" s="8">
        <f>IF(Lopen!E152="Blokloop",Lopen!H152,0)</f>
        <v>0</v>
      </c>
      <c r="BB153" s="8">
        <f>IF(Lopen!E152="Versnellingen",Lopen!H152,0)</f>
        <v>0</v>
      </c>
      <c r="BC153" s="8">
        <f>IF(Lopen!E152="Fartlek",Lopen!H152,0)</f>
        <v>0</v>
      </c>
      <c r="BD153" s="8">
        <f>IF(Lopen!E152="Krachttraining",Lopen!H152,0)</f>
        <v>0</v>
      </c>
      <c r="BE153" s="144">
        <f>IF(Lopen!E152="Wedstrijd",Lopen!H152,0)</f>
        <v>0</v>
      </c>
    </row>
    <row r="154" spans="1:57">
      <c r="A154" s="199"/>
      <c r="B154" s="83" t="s">
        <v>11</v>
      </c>
      <c r="C154" s="75">
        <v>40599</v>
      </c>
      <c r="D154" s="153"/>
      <c r="E154" s="85">
        <f>IF(Zwemmen!H153&gt;0,1,0)</f>
        <v>0</v>
      </c>
      <c r="F154" s="85">
        <f>IF(Fietsen!I153&gt;0,1,0)</f>
        <v>0</v>
      </c>
      <c r="G154" s="85">
        <f>IF(Lopen!H153&gt;0,1,0)</f>
        <v>0</v>
      </c>
      <c r="H154" s="107"/>
      <c r="I154" s="95">
        <f>IF(Zwemmen!E153="Zwembad Aalst",1,0)</f>
        <v>0</v>
      </c>
      <c r="J154" s="85">
        <f>IF(Zwemmen!E153="Zwembad Brussel",1,0)</f>
        <v>0</v>
      </c>
      <c r="K154" s="85">
        <f>IF(Zwemmen!E153="Zwembad Wachtebeke",1,0)</f>
        <v>0</v>
      </c>
      <c r="L154" s="85">
        <f>IF(Zwemmen!E153="Zwembad Ander",1,0)</f>
        <v>0</v>
      </c>
      <c r="M154" s="85">
        <f>IF(Zwemmen!E153="Open Water Nieuwdonk",1,0)</f>
        <v>0</v>
      </c>
      <c r="N154" s="85">
        <f>IF(Zwemmen!E153="Open Water Ander",1,0)</f>
        <v>0</v>
      </c>
      <c r="O154" s="104"/>
      <c r="P154" s="85">
        <f t="shared" si="11"/>
        <v>0</v>
      </c>
      <c r="Q154" s="85">
        <f t="shared" si="12"/>
        <v>0</v>
      </c>
      <c r="R154" s="104"/>
      <c r="S154" s="89">
        <f>IF(Zwemmen!F153="Techniek",Zwemmen!I153,0)</f>
        <v>0</v>
      </c>
      <c r="T154" s="89">
        <f>IF(Zwemmen!F153="Extensieve uithouding",Zwemmen!I153,0)</f>
        <v>0</v>
      </c>
      <c r="U154" s="89">
        <f>IF(Zwemmen!F153="Intensieve uithouding",Zwemmen!I153,0)</f>
        <v>0</v>
      </c>
      <c r="V154" s="89">
        <f>IF(Zwemmen!F153="Snelheid",Zwemmen!I153,0)</f>
        <v>0</v>
      </c>
      <c r="W154" s="96">
        <f>IF(Zwemmen!F153="Wedstrijd",Zwemmen!I153,0)</f>
        <v>0</v>
      </c>
      <c r="X154" s="124"/>
      <c r="Y154" s="8">
        <f>IF(Fietsen!H153="Wegfiets",Fietsen!I153,0)</f>
        <v>0</v>
      </c>
      <c r="Z154" s="8">
        <f>IF(Fietsen!H153="Tijdritfiets",Fietsen!I153,0)</f>
        <v>0</v>
      </c>
      <c r="AA154" s="8">
        <f>IF(Fietsen!H153="Mountainbike",Fietsen!I153,0)</f>
        <v>0</v>
      </c>
      <c r="AB154" s="124"/>
      <c r="AC154" s="8">
        <f>IF(Fietsen!G153="Weg",Fietsen!I153,0)</f>
        <v>0</v>
      </c>
      <c r="AD154" s="8">
        <f>IF(Fietsen!G153="Rollen",Fietsen!I153,0)</f>
        <v>0</v>
      </c>
      <c r="AE154" s="8">
        <f>IF(Fietsen!G153="Veld",Fietsen!I153,0)</f>
        <v>0</v>
      </c>
      <c r="AF154" s="125"/>
      <c r="AG154" s="8">
        <f>IF(Fietsen!E153="Herstel",Fietsen!I153,0)</f>
        <v>0</v>
      </c>
      <c r="AH154" s="8">
        <f>IF(Fietsen!E153="LSD",Fietsen!I153,0)</f>
        <v>0</v>
      </c>
      <c r="AI154" s="8">
        <f>IF(Fietsen!E153="Extensieve uithouding",Fietsen!I153,0)</f>
        <v>0</v>
      </c>
      <c r="AJ154" s="8">
        <f>IF(Fietsen!E153="Intensieve uithouding",Fietsen!I153,0)</f>
        <v>0</v>
      </c>
      <c r="AK154" s="8">
        <f>IF(Fietsen!E153="Interval/Blokken",Fietsen!I153,0)</f>
        <v>0</v>
      </c>
      <c r="AL154" s="8">
        <f>IF(Fietsen!E153="VO2max",Fietsen!I153,0)</f>
        <v>0</v>
      </c>
      <c r="AM154" s="8">
        <f>IF(Fietsen!E153="Snelheid",Fietsen!I153,0)</f>
        <v>0</v>
      </c>
      <c r="AN154" s="8">
        <f>IF(Fietsen!E153="Souplesse",Fietsen!I153,0)</f>
        <v>0</v>
      </c>
      <c r="AO154" s="8">
        <f>IF(Fietsen!E153="Krachtuithouding",Fietsen!I153,0)</f>
        <v>0</v>
      </c>
      <c r="AP154" s="8">
        <f>IF(Fietsen!E153="Explosieve kracht",Fietsen!I153,0)</f>
        <v>0</v>
      </c>
      <c r="AQ154" s="8">
        <f>IF(Fietsen!E153="Wedstrijd",Fietsen!I153,0)</f>
        <v>0</v>
      </c>
      <c r="AR154" s="125"/>
      <c r="AS154" s="143">
        <f>IF(Lopen!G153="Weg",Lopen!H153,0)</f>
        <v>0</v>
      </c>
      <c r="AT154" s="8">
        <f>IF(Lopen!G153="Veld",Lopen!H153,0)</f>
        <v>0</v>
      </c>
      <c r="AU154" s="8">
        <f>IF(Lopen!G153="Piste",Lopen!H153,0)</f>
        <v>0</v>
      </c>
      <c r="AV154" s="139"/>
      <c r="AW154" s="8">
        <f>IF(Lopen!E153="Herstel",Lopen!H153,0)</f>
        <v>0</v>
      </c>
      <c r="AX154" s="8">
        <f>IF(Lopen!E153="Extensieve duur",Lopen!H153,0)</f>
        <v>0</v>
      </c>
      <c r="AY154" s="8">
        <f>IF(Lopen!E153="Tempoloop",Lopen!H153,0)</f>
        <v>0</v>
      </c>
      <c r="AZ154" s="8">
        <f>IF(Lopen!E153="Wisselloop",Lopen!H153,0)</f>
        <v>0</v>
      </c>
      <c r="BA154" s="8">
        <f>IF(Lopen!E153="Blokloop",Lopen!H153,0)</f>
        <v>0</v>
      </c>
      <c r="BB154" s="8">
        <f>IF(Lopen!E153="Versnellingen",Lopen!H153,0)</f>
        <v>0</v>
      </c>
      <c r="BC154" s="8">
        <f>IF(Lopen!E153="Fartlek",Lopen!H153,0)</f>
        <v>0</v>
      </c>
      <c r="BD154" s="8">
        <f>IF(Lopen!E153="Krachttraining",Lopen!H153,0)</f>
        <v>0</v>
      </c>
      <c r="BE154" s="144">
        <f>IF(Lopen!E153="Wedstrijd",Lopen!H153,0)</f>
        <v>0</v>
      </c>
    </row>
    <row r="155" spans="1:57">
      <c r="A155" s="199"/>
      <c r="B155" s="19" t="s">
        <v>12</v>
      </c>
      <c r="C155" s="77">
        <v>40600</v>
      </c>
      <c r="D155" s="153"/>
      <c r="E155" s="86">
        <f>IF(Zwemmen!H154&gt;0,1,0)</f>
        <v>0</v>
      </c>
      <c r="F155" s="86">
        <f>IF(Fietsen!I154&gt;0,1,0)</f>
        <v>0</v>
      </c>
      <c r="G155" s="86">
        <f>IF(Lopen!H154&gt;0,1,0)</f>
        <v>0</v>
      </c>
      <c r="H155" s="107"/>
      <c r="I155" s="97">
        <f>IF(Zwemmen!E154="Zwembad Aalst",1,0)</f>
        <v>0</v>
      </c>
      <c r="J155" s="86">
        <f>IF(Zwemmen!E154="Zwembad Brussel",1,0)</f>
        <v>0</v>
      </c>
      <c r="K155" s="86">
        <f>IF(Zwemmen!E154="Zwembad Wachtebeke",1,0)</f>
        <v>0</v>
      </c>
      <c r="L155" s="86">
        <f>IF(Zwemmen!E154="Zwembad Ander",1,0)</f>
        <v>0</v>
      </c>
      <c r="M155" s="86">
        <f>IF(Zwemmen!E154="Open Water Nieuwdonk",1,0)</f>
        <v>0</v>
      </c>
      <c r="N155" s="86">
        <f>IF(Zwemmen!E154="Open Water Ander",1,0)</f>
        <v>0</v>
      </c>
      <c r="O155" s="104"/>
      <c r="P155" s="86">
        <f t="shared" si="11"/>
        <v>0</v>
      </c>
      <c r="Q155" s="86">
        <f t="shared" si="12"/>
        <v>0</v>
      </c>
      <c r="R155" s="104"/>
      <c r="S155" s="90">
        <f>IF(Zwemmen!F154="Techniek",Zwemmen!I154,0)</f>
        <v>0</v>
      </c>
      <c r="T155" s="90">
        <f>IF(Zwemmen!F154="Extensieve uithouding",Zwemmen!I154,0)</f>
        <v>0</v>
      </c>
      <c r="U155" s="90">
        <f>IF(Zwemmen!F154="Intensieve uithouding",Zwemmen!I154,0)</f>
        <v>0</v>
      </c>
      <c r="V155" s="90">
        <f>IF(Zwemmen!F154="Snelheid",Zwemmen!I154,0)</f>
        <v>0</v>
      </c>
      <c r="W155" s="98">
        <f>IF(Zwemmen!F154="Wedstrijd",Zwemmen!I154,0)</f>
        <v>0</v>
      </c>
      <c r="X155" s="124"/>
      <c r="Y155" s="122">
        <f>IF(Fietsen!H154="Wegfiets",Fietsen!I154,0)</f>
        <v>0</v>
      </c>
      <c r="Z155" s="122">
        <f>IF(Fietsen!H154="Tijdritfiets",Fietsen!I154,0)</f>
        <v>0</v>
      </c>
      <c r="AA155" s="122">
        <f>IF(Fietsen!H154="Mountainbike",Fietsen!I154,0)</f>
        <v>0</v>
      </c>
      <c r="AB155" s="124"/>
      <c r="AC155" s="122">
        <f>IF(Fietsen!G154="Weg",Fietsen!I154,0)</f>
        <v>0</v>
      </c>
      <c r="AD155" s="122">
        <f>IF(Fietsen!G154="Rollen",Fietsen!I154,0)</f>
        <v>0</v>
      </c>
      <c r="AE155" s="122">
        <f>IF(Fietsen!G154="Veld",Fietsen!I154,0)</f>
        <v>0</v>
      </c>
      <c r="AF155" s="125"/>
      <c r="AG155" s="122">
        <f>IF(Fietsen!E154="Herstel",Fietsen!I154,0)</f>
        <v>0</v>
      </c>
      <c r="AH155" s="122">
        <f>IF(Fietsen!E154="LSD",Fietsen!I154,0)</f>
        <v>0</v>
      </c>
      <c r="AI155" s="122">
        <f>IF(Fietsen!E154="Extensieve uithouding",Fietsen!I154,0)</f>
        <v>0</v>
      </c>
      <c r="AJ155" s="122">
        <f>IF(Fietsen!E154="Intensieve uithouding",Fietsen!I154,0)</f>
        <v>0</v>
      </c>
      <c r="AK155" s="122">
        <f>IF(Fietsen!E154="Interval/Blokken",Fietsen!I154,0)</f>
        <v>0</v>
      </c>
      <c r="AL155" s="122">
        <f>IF(Fietsen!E154="VO2max",Fietsen!I154,0)</f>
        <v>0</v>
      </c>
      <c r="AM155" s="122">
        <f>IF(Fietsen!E154="Snelheid",Fietsen!I154,0)</f>
        <v>0</v>
      </c>
      <c r="AN155" s="122">
        <f>IF(Fietsen!E154="Souplesse",Fietsen!I154,0)</f>
        <v>0</v>
      </c>
      <c r="AO155" s="122">
        <f>IF(Fietsen!E154="Krachtuithouding",Fietsen!I154,0)</f>
        <v>0</v>
      </c>
      <c r="AP155" s="122">
        <f>IF(Fietsen!E154="Explosieve kracht",Fietsen!I154,0)</f>
        <v>0</v>
      </c>
      <c r="AQ155" s="122">
        <f>IF(Fietsen!E154="Wedstrijd",Fietsen!I154,0)</f>
        <v>0</v>
      </c>
      <c r="AR155" s="125"/>
      <c r="AS155" s="141">
        <f>IF(Lopen!G154="Weg",Lopen!H154,0)</f>
        <v>0</v>
      </c>
      <c r="AT155" s="122">
        <f>IF(Lopen!G154="Veld",Lopen!H154,0)</f>
        <v>0</v>
      </c>
      <c r="AU155" s="122">
        <f>IF(Lopen!G154="Piste",Lopen!H154,0)</f>
        <v>0</v>
      </c>
      <c r="AV155" s="139"/>
      <c r="AW155" s="122">
        <f>IF(Lopen!E154="Herstel",Lopen!H154,0)</f>
        <v>0</v>
      </c>
      <c r="AX155" s="122">
        <f>IF(Lopen!E154="Extensieve duur",Lopen!H154,0)</f>
        <v>0</v>
      </c>
      <c r="AY155" s="122">
        <f>IF(Lopen!E154="Tempoloop",Lopen!H154,0)</f>
        <v>0</v>
      </c>
      <c r="AZ155" s="122">
        <f>IF(Lopen!E154="Wisselloop",Lopen!H154,0)</f>
        <v>0</v>
      </c>
      <c r="BA155" s="122">
        <f>IF(Lopen!E154="Blokloop",Lopen!H154,0)</f>
        <v>0</v>
      </c>
      <c r="BB155" s="122">
        <f>IF(Lopen!E154="Versnellingen",Lopen!H154,0)</f>
        <v>0</v>
      </c>
      <c r="BC155" s="122">
        <f>IF(Lopen!E154="Fartlek",Lopen!H154,0)</f>
        <v>0</v>
      </c>
      <c r="BD155" s="122">
        <f>IF(Lopen!E154="Krachttraining",Lopen!H154,0)</f>
        <v>0</v>
      </c>
      <c r="BE155" s="142">
        <f>IF(Lopen!E154="Wedstrijd",Lopen!H154,0)</f>
        <v>0</v>
      </c>
    </row>
    <row r="156" spans="1:57">
      <c r="A156" s="199"/>
      <c r="B156" s="19" t="s">
        <v>13</v>
      </c>
      <c r="C156" s="77">
        <v>40601</v>
      </c>
      <c r="D156" s="153"/>
      <c r="E156" s="86">
        <f>IF(Zwemmen!H155&gt;0,1,0)</f>
        <v>0</v>
      </c>
      <c r="F156" s="86">
        <f>IF(Fietsen!I155&gt;0,1,0)</f>
        <v>0</v>
      </c>
      <c r="G156" s="86">
        <f>IF(Lopen!H155&gt;0,1,0)</f>
        <v>0</v>
      </c>
      <c r="H156" s="107"/>
      <c r="I156" s="97">
        <f>IF(Zwemmen!E155="Zwembad Aalst",1,0)</f>
        <v>0</v>
      </c>
      <c r="J156" s="86">
        <f>IF(Zwemmen!E155="Zwembad Brussel",1,0)</f>
        <v>0</v>
      </c>
      <c r="K156" s="86">
        <f>IF(Zwemmen!E155="Zwembad Wachtebeke",1,0)</f>
        <v>0</v>
      </c>
      <c r="L156" s="86">
        <f>IF(Zwemmen!E155="Zwembad Ander",1,0)</f>
        <v>0</v>
      </c>
      <c r="M156" s="86">
        <f>IF(Zwemmen!E155="Open Water Nieuwdonk",1,0)</f>
        <v>0</v>
      </c>
      <c r="N156" s="86">
        <f>IF(Zwemmen!E155="Open Water Ander",1,0)</f>
        <v>0</v>
      </c>
      <c r="O156" s="104"/>
      <c r="P156" s="86">
        <f t="shared" si="11"/>
        <v>0</v>
      </c>
      <c r="Q156" s="86">
        <f t="shared" si="12"/>
        <v>0</v>
      </c>
      <c r="R156" s="104"/>
      <c r="S156" s="90">
        <f>IF(Zwemmen!F155="Techniek",Zwemmen!I155,0)</f>
        <v>0</v>
      </c>
      <c r="T156" s="90">
        <f>IF(Zwemmen!F155="Extensieve uithouding",Zwemmen!I155,0)</f>
        <v>0</v>
      </c>
      <c r="U156" s="90">
        <f>IF(Zwemmen!F155="Intensieve uithouding",Zwemmen!I155,0)</f>
        <v>0</v>
      </c>
      <c r="V156" s="90">
        <f>IF(Zwemmen!F155="Snelheid",Zwemmen!I155,0)</f>
        <v>0</v>
      </c>
      <c r="W156" s="98">
        <f>IF(Zwemmen!F155="Wedstrijd",Zwemmen!I155,0)</f>
        <v>0</v>
      </c>
      <c r="X156" s="124"/>
      <c r="Y156" s="122">
        <f>IF(Fietsen!H155="Wegfiets",Fietsen!I155,0)</f>
        <v>0</v>
      </c>
      <c r="Z156" s="122">
        <f>IF(Fietsen!H155="Tijdritfiets",Fietsen!I155,0)</f>
        <v>0</v>
      </c>
      <c r="AA156" s="122">
        <f>IF(Fietsen!H155="Mountainbike",Fietsen!I155,0)</f>
        <v>0</v>
      </c>
      <c r="AB156" s="124"/>
      <c r="AC156" s="122">
        <f>IF(Fietsen!G155="Weg",Fietsen!I155,0)</f>
        <v>0</v>
      </c>
      <c r="AD156" s="122">
        <f>IF(Fietsen!G155="Rollen",Fietsen!I155,0)</f>
        <v>0</v>
      </c>
      <c r="AE156" s="122">
        <f>IF(Fietsen!G155="Veld",Fietsen!I155,0)</f>
        <v>0</v>
      </c>
      <c r="AF156" s="125"/>
      <c r="AG156" s="122">
        <f>IF(Fietsen!E155="Herstel",Fietsen!I155,0)</f>
        <v>0</v>
      </c>
      <c r="AH156" s="122">
        <f>IF(Fietsen!E155="LSD",Fietsen!I155,0)</f>
        <v>0</v>
      </c>
      <c r="AI156" s="122">
        <f>IF(Fietsen!E155="Extensieve uithouding",Fietsen!I155,0)</f>
        <v>0</v>
      </c>
      <c r="AJ156" s="122">
        <f>IF(Fietsen!E155="Intensieve uithouding",Fietsen!I155,0)</f>
        <v>0</v>
      </c>
      <c r="AK156" s="122">
        <f>IF(Fietsen!E155="Interval/Blokken",Fietsen!I155,0)</f>
        <v>0</v>
      </c>
      <c r="AL156" s="122">
        <f>IF(Fietsen!E155="VO2max",Fietsen!I155,0)</f>
        <v>0</v>
      </c>
      <c r="AM156" s="122">
        <f>IF(Fietsen!E155="Snelheid",Fietsen!I155,0)</f>
        <v>0</v>
      </c>
      <c r="AN156" s="122">
        <f>IF(Fietsen!E155="Souplesse",Fietsen!I155,0)</f>
        <v>0</v>
      </c>
      <c r="AO156" s="122">
        <f>IF(Fietsen!E155="Krachtuithouding",Fietsen!I155,0)</f>
        <v>0</v>
      </c>
      <c r="AP156" s="122">
        <f>IF(Fietsen!E155="Explosieve kracht",Fietsen!I155,0)</f>
        <v>0</v>
      </c>
      <c r="AQ156" s="122">
        <f>IF(Fietsen!E155="Wedstrijd",Fietsen!I155,0)</f>
        <v>0</v>
      </c>
      <c r="AR156" s="125"/>
      <c r="AS156" s="141">
        <f>IF(Lopen!G155="Weg",Lopen!H155,0)</f>
        <v>0</v>
      </c>
      <c r="AT156" s="122">
        <f>IF(Lopen!G155="Veld",Lopen!H155,0)</f>
        <v>0</v>
      </c>
      <c r="AU156" s="122">
        <f>IF(Lopen!G155="Piste",Lopen!H155,0)</f>
        <v>0</v>
      </c>
      <c r="AV156" s="139"/>
      <c r="AW156" s="122">
        <f>IF(Lopen!E155="Herstel",Lopen!H155,0)</f>
        <v>0</v>
      </c>
      <c r="AX156" s="122">
        <f>IF(Lopen!E155="Extensieve duur",Lopen!H155,0)</f>
        <v>0</v>
      </c>
      <c r="AY156" s="122">
        <f>IF(Lopen!E155="Tempoloop",Lopen!H155,0)</f>
        <v>0</v>
      </c>
      <c r="AZ156" s="122">
        <f>IF(Lopen!E155="Wisselloop",Lopen!H155,0)</f>
        <v>0</v>
      </c>
      <c r="BA156" s="122">
        <f>IF(Lopen!E155="Blokloop",Lopen!H155,0)</f>
        <v>0</v>
      </c>
      <c r="BB156" s="122">
        <f>IF(Lopen!E155="Versnellingen",Lopen!H155,0)</f>
        <v>0</v>
      </c>
      <c r="BC156" s="122">
        <f>IF(Lopen!E155="Fartlek",Lopen!H155,0)</f>
        <v>0</v>
      </c>
      <c r="BD156" s="122">
        <f>IF(Lopen!E155="Krachttraining",Lopen!H155,0)</f>
        <v>0</v>
      </c>
      <c r="BE156" s="142">
        <f>IF(Lopen!E155="Wedstrijd",Lopen!H155,0)</f>
        <v>0</v>
      </c>
    </row>
    <row r="157" spans="1:57">
      <c r="A157" s="199" t="s">
        <v>42</v>
      </c>
      <c r="B157" s="83" t="s">
        <v>14</v>
      </c>
      <c r="C157" s="75">
        <v>40602</v>
      </c>
      <c r="D157" s="153"/>
      <c r="E157" s="85">
        <f>IF(Zwemmen!H156&gt;0,1,0)</f>
        <v>0</v>
      </c>
      <c r="F157" s="85">
        <f>IF(Fietsen!I156&gt;0,1,0)</f>
        <v>0</v>
      </c>
      <c r="G157" s="85">
        <f>IF(Lopen!H156&gt;0,1,0)</f>
        <v>0</v>
      </c>
      <c r="H157" s="107"/>
      <c r="I157" s="95">
        <f>IF(Zwemmen!E156="Zwembad Aalst",1,0)</f>
        <v>0</v>
      </c>
      <c r="J157" s="85">
        <f>IF(Zwemmen!E156="Zwembad Brussel",1,0)</f>
        <v>0</v>
      </c>
      <c r="K157" s="85">
        <f>IF(Zwemmen!E156="Zwembad Wachtebeke",1,0)</f>
        <v>0</v>
      </c>
      <c r="L157" s="85">
        <f>IF(Zwemmen!E156="Zwembad Ander",1,0)</f>
        <v>0</v>
      </c>
      <c r="M157" s="85">
        <f>IF(Zwemmen!E156="Open Water Nieuwdonk",1,0)</f>
        <v>0</v>
      </c>
      <c r="N157" s="85">
        <f>IF(Zwemmen!E156="Open Water Ander",1,0)</f>
        <v>0</v>
      </c>
      <c r="O157" s="104"/>
      <c r="P157" s="85">
        <f t="shared" si="11"/>
        <v>0</v>
      </c>
      <c r="Q157" s="85">
        <f t="shared" si="12"/>
        <v>0</v>
      </c>
      <c r="R157" s="104"/>
      <c r="S157" s="89">
        <f>IF(Zwemmen!F156="Techniek",Zwemmen!I156,0)</f>
        <v>0</v>
      </c>
      <c r="T157" s="89">
        <f>IF(Zwemmen!F156="Extensieve uithouding",Zwemmen!I156,0)</f>
        <v>0</v>
      </c>
      <c r="U157" s="89">
        <f>IF(Zwemmen!F156="Intensieve uithouding",Zwemmen!I156,0)</f>
        <v>0</v>
      </c>
      <c r="V157" s="89">
        <f>IF(Zwemmen!F156="Snelheid",Zwemmen!I156,0)</f>
        <v>0</v>
      </c>
      <c r="W157" s="96">
        <f>IF(Zwemmen!F156="Wedstrijd",Zwemmen!I156,0)</f>
        <v>0</v>
      </c>
      <c r="X157" s="124"/>
      <c r="Y157" s="8">
        <f>IF(Fietsen!H156="Wegfiets",Fietsen!I156,0)</f>
        <v>0</v>
      </c>
      <c r="Z157" s="8">
        <f>IF(Fietsen!H156="Tijdritfiets",Fietsen!I156,0)</f>
        <v>0</v>
      </c>
      <c r="AA157" s="8">
        <f>IF(Fietsen!H156="Mountainbike",Fietsen!I156,0)</f>
        <v>0</v>
      </c>
      <c r="AB157" s="124"/>
      <c r="AC157" s="8">
        <f>IF(Fietsen!G156="Weg",Fietsen!I156,0)</f>
        <v>0</v>
      </c>
      <c r="AD157" s="8">
        <f>IF(Fietsen!G156="Rollen",Fietsen!I156,0)</f>
        <v>0</v>
      </c>
      <c r="AE157" s="8">
        <f>IF(Fietsen!G156="Veld",Fietsen!I156,0)</f>
        <v>0</v>
      </c>
      <c r="AF157" s="125"/>
      <c r="AG157" s="8">
        <f>IF(Fietsen!E156="Herstel",Fietsen!I156,0)</f>
        <v>0</v>
      </c>
      <c r="AH157" s="8">
        <f>IF(Fietsen!E156="LSD",Fietsen!I156,0)</f>
        <v>0</v>
      </c>
      <c r="AI157" s="8">
        <f>IF(Fietsen!E156="Extensieve uithouding",Fietsen!I156,0)</f>
        <v>0</v>
      </c>
      <c r="AJ157" s="8">
        <f>IF(Fietsen!E156="Intensieve uithouding",Fietsen!I156,0)</f>
        <v>0</v>
      </c>
      <c r="AK157" s="8">
        <f>IF(Fietsen!E156="Interval/Blokken",Fietsen!I156,0)</f>
        <v>0</v>
      </c>
      <c r="AL157" s="8">
        <f>IF(Fietsen!E156="VO2max",Fietsen!I156,0)</f>
        <v>0</v>
      </c>
      <c r="AM157" s="8">
        <f>IF(Fietsen!E156="Snelheid",Fietsen!I156,0)</f>
        <v>0</v>
      </c>
      <c r="AN157" s="8">
        <f>IF(Fietsen!E156="Souplesse",Fietsen!I156,0)</f>
        <v>0</v>
      </c>
      <c r="AO157" s="8">
        <f>IF(Fietsen!E156="Krachtuithouding",Fietsen!I156,0)</f>
        <v>0</v>
      </c>
      <c r="AP157" s="8">
        <f>IF(Fietsen!E156="Explosieve kracht",Fietsen!I156,0)</f>
        <v>0</v>
      </c>
      <c r="AQ157" s="8">
        <f>IF(Fietsen!E156="Wedstrijd",Fietsen!I156,0)</f>
        <v>0</v>
      </c>
      <c r="AR157" s="125"/>
      <c r="AS157" s="143">
        <f>IF(Lopen!G156="Weg",Lopen!H156,0)</f>
        <v>0</v>
      </c>
      <c r="AT157" s="8">
        <f>IF(Lopen!G156="Veld",Lopen!H156,0)</f>
        <v>0</v>
      </c>
      <c r="AU157" s="8">
        <f>IF(Lopen!G156="Piste",Lopen!H156,0)</f>
        <v>0</v>
      </c>
      <c r="AV157" s="139"/>
      <c r="AW157" s="8">
        <f>IF(Lopen!E156="Herstel",Lopen!H156,0)</f>
        <v>0</v>
      </c>
      <c r="AX157" s="8">
        <f>IF(Lopen!E156="Extensieve duur",Lopen!H156,0)</f>
        <v>0</v>
      </c>
      <c r="AY157" s="8">
        <f>IF(Lopen!E156="Tempoloop",Lopen!H156,0)</f>
        <v>0</v>
      </c>
      <c r="AZ157" s="8">
        <f>IF(Lopen!E156="Wisselloop",Lopen!H156,0)</f>
        <v>0</v>
      </c>
      <c r="BA157" s="8">
        <f>IF(Lopen!E156="Blokloop",Lopen!H156,0)</f>
        <v>0</v>
      </c>
      <c r="BB157" s="8">
        <f>IF(Lopen!E156="Versnellingen",Lopen!H156,0)</f>
        <v>0</v>
      </c>
      <c r="BC157" s="8">
        <f>IF(Lopen!E156="Fartlek",Lopen!H156,0)</f>
        <v>0</v>
      </c>
      <c r="BD157" s="8">
        <f>IF(Lopen!E156="Krachttraining",Lopen!H156,0)</f>
        <v>0</v>
      </c>
      <c r="BE157" s="144">
        <f>IF(Lopen!E156="Wedstrijd",Lopen!H156,0)</f>
        <v>0</v>
      </c>
    </row>
    <row r="158" spans="1:57">
      <c r="A158" s="199"/>
      <c r="B158" s="83" t="s">
        <v>15</v>
      </c>
      <c r="C158" s="75">
        <v>40603</v>
      </c>
      <c r="D158" s="153"/>
      <c r="E158" s="85">
        <f>IF(Zwemmen!H157&gt;0,1,0)</f>
        <v>0</v>
      </c>
      <c r="F158" s="85">
        <f>IF(Fietsen!I157&gt;0,1,0)</f>
        <v>0</v>
      </c>
      <c r="G158" s="85">
        <f>IF(Lopen!H157&gt;0,1,0)</f>
        <v>0</v>
      </c>
      <c r="H158" s="107"/>
      <c r="I158" s="95">
        <f>IF(Zwemmen!E157="Zwembad Aalst",1,0)</f>
        <v>0</v>
      </c>
      <c r="J158" s="85">
        <f>IF(Zwemmen!E157="Zwembad Brussel",1,0)</f>
        <v>0</v>
      </c>
      <c r="K158" s="85">
        <f>IF(Zwemmen!E157="Zwembad Wachtebeke",1,0)</f>
        <v>0</v>
      </c>
      <c r="L158" s="85">
        <f>IF(Zwemmen!E157="Zwembad Ander",1,0)</f>
        <v>0</v>
      </c>
      <c r="M158" s="85">
        <f>IF(Zwemmen!E157="Open Water Nieuwdonk",1,0)</f>
        <v>0</v>
      </c>
      <c r="N158" s="85">
        <f>IF(Zwemmen!E157="Open Water Ander",1,0)</f>
        <v>0</v>
      </c>
      <c r="O158" s="104"/>
      <c r="P158" s="85">
        <f t="shared" si="11"/>
        <v>0</v>
      </c>
      <c r="Q158" s="85">
        <f t="shared" si="12"/>
        <v>0</v>
      </c>
      <c r="R158" s="104"/>
      <c r="S158" s="89">
        <f>IF(Zwemmen!F157="Techniek",Zwemmen!I157,0)</f>
        <v>0</v>
      </c>
      <c r="T158" s="89">
        <f>IF(Zwemmen!F157="Extensieve uithouding",Zwemmen!I157,0)</f>
        <v>0</v>
      </c>
      <c r="U158" s="89">
        <f>IF(Zwemmen!F157="Intensieve uithouding",Zwemmen!I157,0)</f>
        <v>0</v>
      </c>
      <c r="V158" s="89">
        <f>IF(Zwemmen!F157="Snelheid",Zwemmen!I157,0)</f>
        <v>0</v>
      </c>
      <c r="W158" s="96">
        <f>IF(Zwemmen!F157="Wedstrijd",Zwemmen!I157,0)</f>
        <v>0</v>
      </c>
      <c r="X158" s="124"/>
      <c r="Y158" s="8">
        <f>IF(Fietsen!H157="Wegfiets",Fietsen!I157,0)</f>
        <v>0</v>
      </c>
      <c r="Z158" s="8">
        <f>IF(Fietsen!H157="Tijdritfiets",Fietsen!I157,0)</f>
        <v>0</v>
      </c>
      <c r="AA158" s="8">
        <f>IF(Fietsen!H157="Mountainbike",Fietsen!I157,0)</f>
        <v>0</v>
      </c>
      <c r="AB158" s="124"/>
      <c r="AC158" s="8">
        <f>IF(Fietsen!G157="Weg",Fietsen!I157,0)</f>
        <v>0</v>
      </c>
      <c r="AD158" s="8">
        <f>IF(Fietsen!G157="Rollen",Fietsen!I157,0)</f>
        <v>0</v>
      </c>
      <c r="AE158" s="8">
        <f>IF(Fietsen!G157="Veld",Fietsen!I157,0)</f>
        <v>0</v>
      </c>
      <c r="AF158" s="125"/>
      <c r="AG158" s="8">
        <f>IF(Fietsen!E157="Herstel",Fietsen!I157,0)</f>
        <v>0</v>
      </c>
      <c r="AH158" s="8">
        <f>IF(Fietsen!E157="LSD",Fietsen!I157,0)</f>
        <v>0</v>
      </c>
      <c r="AI158" s="8">
        <f>IF(Fietsen!E157="Extensieve uithouding",Fietsen!I157,0)</f>
        <v>0</v>
      </c>
      <c r="AJ158" s="8">
        <f>IF(Fietsen!E157="Intensieve uithouding",Fietsen!I157,0)</f>
        <v>0</v>
      </c>
      <c r="AK158" s="8">
        <f>IF(Fietsen!E157="Interval/Blokken",Fietsen!I157,0)</f>
        <v>0</v>
      </c>
      <c r="AL158" s="8">
        <f>IF(Fietsen!E157="VO2max",Fietsen!I157,0)</f>
        <v>0</v>
      </c>
      <c r="AM158" s="8">
        <f>IF(Fietsen!E157="Snelheid",Fietsen!I157,0)</f>
        <v>0</v>
      </c>
      <c r="AN158" s="8">
        <f>IF(Fietsen!E157="Souplesse",Fietsen!I157,0)</f>
        <v>0</v>
      </c>
      <c r="AO158" s="8">
        <f>IF(Fietsen!E157="Krachtuithouding",Fietsen!I157,0)</f>
        <v>0</v>
      </c>
      <c r="AP158" s="8">
        <f>IF(Fietsen!E157="Explosieve kracht",Fietsen!I157,0)</f>
        <v>0</v>
      </c>
      <c r="AQ158" s="8">
        <f>IF(Fietsen!E157="Wedstrijd",Fietsen!I157,0)</f>
        <v>0</v>
      </c>
      <c r="AR158" s="125"/>
      <c r="AS158" s="143">
        <f>IF(Lopen!G157="Weg",Lopen!H157,0)</f>
        <v>0</v>
      </c>
      <c r="AT158" s="8">
        <f>IF(Lopen!G157="Veld",Lopen!H157,0)</f>
        <v>0</v>
      </c>
      <c r="AU158" s="8">
        <f>IF(Lopen!G157="Piste",Lopen!H157,0)</f>
        <v>0</v>
      </c>
      <c r="AV158" s="139"/>
      <c r="AW158" s="8">
        <f>IF(Lopen!E157="Herstel",Lopen!H157,0)</f>
        <v>0</v>
      </c>
      <c r="AX158" s="8">
        <f>IF(Lopen!E157="Extensieve duur",Lopen!H157,0)</f>
        <v>0</v>
      </c>
      <c r="AY158" s="8">
        <f>IF(Lopen!E157="Tempoloop",Lopen!H157,0)</f>
        <v>0</v>
      </c>
      <c r="AZ158" s="8">
        <f>IF(Lopen!E157="Wisselloop",Lopen!H157,0)</f>
        <v>0</v>
      </c>
      <c r="BA158" s="8">
        <f>IF(Lopen!E157="Blokloop",Lopen!H157,0)</f>
        <v>0</v>
      </c>
      <c r="BB158" s="8">
        <f>IF(Lopen!E157="Versnellingen",Lopen!H157,0)</f>
        <v>0</v>
      </c>
      <c r="BC158" s="8">
        <f>IF(Lopen!E157="Fartlek",Lopen!H157,0)</f>
        <v>0</v>
      </c>
      <c r="BD158" s="8">
        <f>IF(Lopen!E157="Krachttraining",Lopen!H157,0)</f>
        <v>0</v>
      </c>
      <c r="BE158" s="144">
        <f>IF(Lopen!E157="Wedstrijd",Lopen!H157,0)</f>
        <v>0</v>
      </c>
    </row>
    <row r="159" spans="1:57">
      <c r="A159" s="199"/>
      <c r="B159" s="83" t="s">
        <v>16</v>
      </c>
      <c r="C159" s="75">
        <v>40604</v>
      </c>
      <c r="D159" s="153"/>
      <c r="E159" s="85">
        <f>IF(Zwemmen!H158&gt;0,1,0)</f>
        <v>0</v>
      </c>
      <c r="F159" s="85">
        <f>IF(Fietsen!I158&gt;0,1,0)</f>
        <v>0</v>
      </c>
      <c r="G159" s="85">
        <f>IF(Lopen!H158&gt;0,1,0)</f>
        <v>0</v>
      </c>
      <c r="H159" s="107"/>
      <c r="I159" s="95">
        <f>IF(Zwemmen!E158="Zwembad Aalst",1,0)</f>
        <v>0</v>
      </c>
      <c r="J159" s="85">
        <f>IF(Zwemmen!E158="Zwembad Brussel",1,0)</f>
        <v>0</v>
      </c>
      <c r="K159" s="85">
        <f>IF(Zwemmen!E158="Zwembad Wachtebeke",1,0)</f>
        <v>0</v>
      </c>
      <c r="L159" s="85">
        <f>IF(Zwemmen!E158="Zwembad Ander",1,0)</f>
        <v>0</v>
      </c>
      <c r="M159" s="85">
        <f>IF(Zwemmen!E158="Open Water Nieuwdonk",1,0)</f>
        <v>0</v>
      </c>
      <c r="N159" s="85">
        <f>IF(Zwemmen!E158="Open Water Ander",1,0)</f>
        <v>0</v>
      </c>
      <c r="O159" s="104"/>
      <c r="P159" s="85">
        <f t="shared" si="11"/>
        <v>0</v>
      </c>
      <c r="Q159" s="85">
        <f t="shared" si="12"/>
        <v>0</v>
      </c>
      <c r="R159" s="104"/>
      <c r="S159" s="89">
        <f>IF(Zwemmen!F158="Techniek",Zwemmen!I158,0)</f>
        <v>0</v>
      </c>
      <c r="T159" s="89">
        <f>IF(Zwemmen!F158="Extensieve uithouding",Zwemmen!I158,0)</f>
        <v>0</v>
      </c>
      <c r="U159" s="89">
        <f>IF(Zwemmen!F158="Intensieve uithouding",Zwemmen!I158,0)</f>
        <v>0</v>
      </c>
      <c r="V159" s="89">
        <f>IF(Zwemmen!F158="Snelheid",Zwemmen!I158,0)</f>
        <v>0</v>
      </c>
      <c r="W159" s="96">
        <f>IF(Zwemmen!F158="Wedstrijd",Zwemmen!I158,0)</f>
        <v>0</v>
      </c>
      <c r="X159" s="124"/>
      <c r="Y159" s="8">
        <f>IF(Fietsen!H158="Wegfiets",Fietsen!I158,0)</f>
        <v>0</v>
      </c>
      <c r="Z159" s="8">
        <f>IF(Fietsen!H158="Tijdritfiets",Fietsen!I158,0)</f>
        <v>0</v>
      </c>
      <c r="AA159" s="8">
        <f>IF(Fietsen!H158="Mountainbike",Fietsen!I158,0)</f>
        <v>0</v>
      </c>
      <c r="AB159" s="124"/>
      <c r="AC159" s="8">
        <f>IF(Fietsen!G158="Weg",Fietsen!I158,0)</f>
        <v>0</v>
      </c>
      <c r="AD159" s="8">
        <f>IF(Fietsen!G158="Rollen",Fietsen!I158,0)</f>
        <v>0</v>
      </c>
      <c r="AE159" s="8">
        <f>IF(Fietsen!G158="Veld",Fietsen!I158,0)</f>
        <v>0</v>
      </c>
      <c r="AF159" s="125"/>
      <c r="AG159" s="8">
        <f>IF(Fietsen!E158="Herstel",Fietsen!I158,0)</f>
        <v>0</v>
      </c>
      <c r="AH159" s="8">
        <f>IF(Fietsen!E158="LSD",Fietsen!I158,0)</f>
        <v>0</v>
      </c>
      <c r="AI159" s="8">
        <f>IF(Fietsen!E158="Extensieve uithouding",Fietsen!I158,0)</f>
        <v>0</v>
      </c>
      <c r="AJ159" s="8">
        <f>IF(Fietsen!E158="Intensieve uithouding",Fietsen!I158,0)</f>
        <v>0</v>
      </c>
      <c r="AK159" s="8">
        <f>IF(Fietsen!E158="Interval/Blokken",Fietsen!I158,0)</f>
        <v>0</v>
      </c>
      <c r="AL159" s="8">
        <f>IF(Fietsen!E158="VO2max",Fietsen!I158,0)</f>
        <v>0</v>
      </c>
      <c r="AM159" s="8">
        <f>IF(Fietsen!E158="Snelheid",Fietsen!I158,0)</f>
        <v>0</v>
      </c>
      <c r="AN159" s="8">
        <f>IF(Fietsen!E158="Souplesse",Fietsen!I158,0)</f>
        <v>0</v>
      </c>
      <c r="AO159" s="8">
        <f>IF(Fietsen!E158="Krachtuithouding",Fietsen!I158,0)</f>
        <v>0</v>
      </c>
      <c r="AP159" s="8">
        <f>IF(Fietsen!E158="Explosieve kracht",Fietsen!I158,0)</f>
        <v>0</v>
      </c>
      <c r="AQ159" s="8">
        <f>IF(Fietsen!E158="Wedstrijd",Fietsen!I158,0)</f>
        <v>0</v>
      </c>
      <c r="AR159" s="125"/>
      <c r="AS159" s="143">
        <f>IF(Lopen!G158="Weg",Lopen!H158,0)</f>
        <v>0</v>
      </c>
      <c r="AT159" s="8">
        <f>IF(Lopen!G158="Veld",Lopen!H158,0)</f>
        <v>0</v>
      </c>
      <c r="AU159" s="8">
        <f>IF(Lopen!G158="Piste",Lopen!H158,0)</f>
        <v>0</v>
      </c>
      <c r="AV159" s="139"/>
      <c r="AW159" s="8">
        <f>IF(Lopen!E158="Herstel",Lopen!H158,0)</f>
        <v>0</v>
      </c>
      <c r="AX159" s="8">
        <f>IF(Lopen!E158="Extensieve duur",Lopen!H158,0)</f>
        <v>0</v>
      </c>
      <c r="AY159" s="8">
        <f>IF(Lopen!E158="Tempoloop",Lopen!H158,0)</f>
        <v>0</v>
      </c>
      <c r="AZ159" s="8">
        <f>IF(Lopen!E158="Wisselloop",Lopen!H158,0)</f>
        <v>0</v>
      </c>
      <c r="BA159" s="8">
        <f>IF(Lopen!E158="Blokloop",Lopen!H158,0)</f>
        <v>0</v>
      </c>
      <c r="BB159" s="8">
        <f>IF(Lopen!E158="Versnellingen",Lopen!H158,0)</f>
        <v>0</v>
      </c>
      <c r="BC159" s="8">
        <f>IF(Lopen!E158="Fartlek",Lopen!H158,0)</f>
        <v>0</v>
      </c>
      <c r="BD159" s="8">
        <f>IF(Lopen!E158="Krachttraining",Lopen!H158,0)</f>
        <v>0</v>
      </c>
      <c r="BE159" s="144">
        <f>IF(Lopen!E158="Wedstrijd",Lopen!H158,0)</f>
        <v>0</v>
      </c>
    </row>
    <row r="160" spans="1:57">
      <c r="A160" s="199"/>
      <c r="B160" s="83" t="s">
        <v>17</v>
      </c>
      <c r="C160" s="75">
        <v>40605</v>
      </c>
      <c r="D160" s="153"/>
      <c r="E160" s="85">
        <f>IF(Zwemmen!H159&gt;0,1,0)</f>
        <v>0</v>
      </c>
      <c r="F160" s="85">
        <f>IF(Fietsen!I159&gt;0,1,0)</f>
        <v>0</v>
      </c>
      <c r="G160" s="85">
        <f>IF(Lopen!H159&gt;0,1,0)</f>
        <v>0</v>
      </c>
      <c r="H160" s="107"/>
      <c r="I160" s="95">
        <f>IF(Zwemmen!E159="Zwembad Aalst",1,0)</f>
        <v>0</v>
      </c>
      <c r="J160" s="85">
        <f>IF(Zwemmen!E159="Zwembad Brussel",1,0)</f>
        <v>0</v>
      </c>
      <c r="K160" s="85">
        <f>IF(Zwemmen!E159="Zwembad Wachtebeke",1,0)</f>
        <v>0</v>
      </c>
      <c r="L160" s="85">
        <f>IF(Zwemmen!E159="Zwembad Ander",1,0)</f>
        <v>0</v>
      </c>
      <c r="M160" s="85">
        <f>IF(Zwemmen!E159="Open Water Nieuwdonk",1,0)</f>
        <v>0</v>
      </c>
      <c r="N160" s="85">
        <f>IF(Zwemmen!E159="Open Water Ander",1,0)</f>
        <v>0</v>
      </c>
      <c r="O160" s="104"/>
      <c r="P160" s="85">
        <f t="shared" si="11"/>
        <v>0</v>
      </c>
      <c r="Q160" s="85">
        <f t="shared" si="12"/>
        <v>0</v>
      </c>
      <c r="R160" s="104"/>
      <c r="S160" s="89">
        <f>IF(Zwemmen!F159="Techniek",Zwemmen!I159,0)</f>
        <v>0</v>
      </c>
      <c r="T160" s="89">
        <f>IF(Zwemmen!F159="Extensieve uithouding",Zwemmen!I159,0)</f>
        <v>0</v>
      </c>
      <c r="U160" s="89">
        <f>IF(Zwemmen!F159="Intensieve uithouding",Zwemmen!I159,0)</f>
        <v>0</v>
      </c>
      <c r="V160" s="89">
        <f>IF(Zwemmen!F159="Snelheid",Zwemmen!I159,0)</f>
        <v>0</v>
      </c>
      <c r="W160" s="96">
        <f>IF(Zwemmen!F159="Wedstrijd",Zwemmen!I159,0)</f>
        <v>0</v>
      </c>
      <c r="X160" s="124"/>
      <c r="Y160" s="8">
        <f>IF(Fietsen!H159="Wegfiets",Fietsen!I159,0)</f>
        <v>0</v>
      </c>
      <c r="Z160" s="8">
        <f>IF(Fietsen!H159="Tijdritfiets",Fietsen!I159,0)</f>
        <v>0</v>
      </c>
      <c r="AA160" s="8">
        <f>IF(Fietsen!H159="Mountainbike",Fietsen!I159,0)</f>
        <v>0</v>
      </c>
      <c r="AB160" s="124"/>
      <c r="AC160" s="8">
        <f>IF(Fietsen!G159="Weg",Fietsen!I159,0)</f>
        <v>0</v>
      </c>
      <c r="AD160" s="8">
        <f>IF(Fietsen!G159="Rollen",Fietsen!I159,0)</f>
        <v>0</v>
      </c>
      <c r="AE160" s="8">
        <f>IF(Fietsen!G159="Veld",Fietsen!I159,0)</f>
        <v>0</v>
      </c>
      <c r="AF160" s="125"/>
      <c r="AG160" s="8">
        <f>IF(Fietsen!E159="Herstel",Fietsen!I159,0)</f>
        <v>0</v>
      </c>
      <c r="AH160" s="8">
        <f>IF(Fietsen!E159="LSD",Fietsen!I159,0)</f>
        <v>0</v>
      </c>
      <c r="AI160" s="8">
        <f>IF(Fietsen!E159="Extensieve uithouding",Fietsen!I159,0)</f>
        <v>0</v>
      </c>
      <c r="AJ160" s="8">
        <f>IF(Fietsen!E159="Intensieve uithouding",Fietsen!I159,0)</f>
        <v>0</v>
      </c>
      <c r="AK160" s="8">
        <f>IF(Fietsen!E159="Interval/Blokken",Fietsen!I159,0)</f>
        <v>0</v>
      </c>
      <c r="AL160" s="8">
        <f>IF(Fietsen!E159="VO2max",Fietsen!I159,0)</f>
        <v>0</v>
      </c>
      <c r="AM160" s="8">
        <f>IF(Fietsen!E159="Snelheid",Fietsen!I159,0)</f>
        <v>0</v>
      </c>
      <c r="AN160" s="8">
        <f>IF(Fietsen!E159="Souplesse",Fietsen!I159,0)</f>
        <v>0</v>
      </c>
      <c r="AO160" s="8">
        <f>IF(Fietsen!E159="Krachtuithouding",Fietsen!I159,0)</f>
        <v>0</v>
      </c>
      <c r="AP160" s="8">
        <f>IF(Fietsen!E159="Explosieve kracht",Fietsen!I159,0)</f>
        <v>0</v>
      </c>
      <c r="AQ160" s="8">
        <f>IF(Fietsen!E159="Wedstrijd",Fietsen!I159,0)</f>
        <v>0</v>
      </c>
      <c r="AR160" s="125"/>
      <c r="AS160" s="143">
        <f>IF(Lopen!G159="Weg",Lopen!H159,0)</f>
        <v>0</v>
      </c>
      <c r="AT160" s="8">
        <f>IF(Lopen!G159="Veld",Lopen!H159,0)</f>
        <v>0</v>
      </c>
      <c r="AU160" s="8">
        <f>IF(Lopen!G159="Piste",Lopen!H159,0)</f>
        <v>0</v>
      </c>
      <c r="AV160" s="139"/>
      <c r="AW160" s="8">
        <f>IF(Lopen!E159="Herstel",Lopen!H159,0)</f>
        <v>0</v>
      </c>
      <c r="AX160" s="8">
        <f>IF(Lopen!E159="Extensieve duur",Lopen!H159,0)</f>
        <v>0</v>
      </c>
      <c r="AY160" s="8">
        <f>IF(Lopen!E159="Tempoloop",Lopen!H159,0)</f>
        <v>0</v>
      </c>
      <c r="AZ160" s="8">
        <f>IF(Lopen!E159="Wisselloop",Lopen!H159,0)</f>
        <v>0</v>
      </c>
      <c r="BA160" s="8">
        <f>IF(Lopen!E159="Blokloop",Lopen!H159,0)</f>
        <v>0</v>
      </c>
      <c r="BB160" s="8">
        <f>IF(Lopen!E159="Versnellingen",Lopen!H159,0)</f>
        <v>0</v>
      </c>
      <c r="BC160" s="8">
        <f>IF(Lopen!E159="Fartlek",Lopen!H159,0)</f>
        <v>0</v>
      </c>
      <c r="BD160" s="8">
        <f>IF(Lopen!E159="Krachttraining",Lopen!H159,0)</f>
        <v>0</v>
      </c>
      <c r="BE160" s="144">
        <f>IF(Lopen!E159="Wedstrijd",Lopen!H159,0)</f>
        <v>0</v>
      </c>
    </row>
    <row r="161" spans="1:57">
      <c r="A161" s="199"/>
      <c r="B161" s="83" t="s">
        <v>11</v>
      </c>
      <c r="C161" s="75">
        <v>40606</v>
      </c>
      <c r="D161" s="153"/>
      <c r="E161" s="85">
        <f>IF(Zwemmen!H160&gt;0,1,0)</f>
        <v>0</v>
      </c>
      <c r="F161" s="85">
        <f>IF(Fietsen!I160&gt;0,1,0)</f>
        <v>0</v>
      </c>
      <c r="G161" s="85">
        <f>IF(Lopen!H160&gt;0,1,0)</f>
        <v>0</v>
      </c>
      <c r="H161" s="107"/>
      <c r="I161" s="95">
        <f>IF(Zwemmen!E160="Zwembad Aalst",1,0)</f>
        <v>0</v>
      </c>
      <c r="J161" s="85">
        <f>IF(Zwemmen!E160="Zwembad Brussel",1,0)</f>
        <v>0</v>
      </c>
      <c r="K161" s="85">
        <f>IF(Zwemmen!E160="Zwembad Wachtebeke",1,0)</f>
        <v>0</v>
      </c>
      <c r="L161" s="85">
        <f>IF(Zwemmen!E160="Zwembad Ander",1,0)</f>
        <v>0</v>
      </c>
      <c r="M161" s="85">
        <f>IF(Zwemmen!E160="Open Water Nieuwdonk",1,0)</f>
        <v>0</v>
      </c>
      <c r="N161" s="85">
        <f>IF(Zwemmen!E160="Open Water Ander",1,0)</f>
        <v>0</v>
      </c>
      <c r="O161" s="104"/>
      <c r="P161" s="85">
        <f t="shared" si="11"/>
        <v>0</v>
      </c>
      <c r="Q161" s="85">
        <f t="shared" si="12"/>
        <v>0</v>
      </c>
      <c r="R161" s="104"/>
      <c r="S161" s="89">
        <f>IF(Zwemmen!F160="Techniek",Zwemmen!I160,0)</f>
        <v>0</v>
      </c>
      <c r="T161" s="89">
        <f>IF(Zwemmen!F160="Extensieve uithouding",Zwemmen!I160,0)</f>
        <v>0</v>
      </c>
      <c r="U161" s="89">
        <f>IF(Zwemmen!F160="Intensieve uithouding",Zwemmen!I160,0)</f>
        <v>0</v>
      </c>
      <c r="V161" s="89">
        <f>IF(Zwemmen!F160="Snelheid",Zwemmen!I160,0)</f>
        <v>0</v>
      </c>
      <c r="W161" s="96">
        <f>IF(Zwemmen!F160="Wedstrijd",Zwemmen!I160,0)</f>
        <v>0</v>
      </c>
      <c r="X161" s="124"/>
      <c r="Y161" s="8">
        <f>IF(Fietsen!H160="Wegfiets",Fietsen!I160,0)</f>
        <v>0</v>
      </c>
      <c r="Z161" s="8">
        <f>IF(Fietsen!H160="Tijdritfiets",Fietsen!I160,0)</f>
        <v>0</v>
      </c>
      <c r="AA161" s="8">
        <f>IF(Fietsen!H160="Mountainbike",Fietsen!I160,0)</f>
        <v>0</v>
      </c>
      <c r="AB161" s="124"/>
      <c r="AC161" s="8">
        <f>IF(Fietsen!G160="Weg",Fietsen!I160,0)</f>
        <v>0</v>
      </c>
      <c r="AD161" s="8">
        <f>IF(Fietsen!G160="Rollen",Fietsen!I160,0)</f>
        <v>0</v>
      </c>
      <c r="AE161" s="8">
        <f>IF(Fietsen!G160="Veld",Fietsen!I160,0)</f>
        <v>0</v>
      </c>
      <c r="AF161" s="125"/>
      <c r="AG161" s="8">
        <f>IF(Fietsen!E160="Herstel",Fietsen!I160,0)</f>
        <v>0</v>
      </c>
      <c r="AH161" s="8">
        <f>IF(Fietsen!E160="LSD",Fietsen!I160,0)</f>
        <v>0</v>
      </c>
      <c r="AI161" s="8">
        <f>IF(Fietsen!E160="Extensieve uithouding",Fietsen!I160,0)</f>
        <v>0</v>
      </c>
      <c r="AJ161" s="8">
        <f>IF(Fietsen!E160="Intensieve uithouding",Fietsen!I160,0)</f>
        <v>0</v>
      </c>
      <c r="AK161" s="8">
        <f>IF(Fietsen!E160="Interval/Blokken",Fietsen!I160,0)</f>
        <v>0</v>
      </c>
      <c r="AL161" s="8">
        <f>IF(Fietsen!E160="VO2max",Fietsen!I160,0)</f>
        <v>0</v>
      </c>
      <c r="AM161" s="8">
        <f>IF(Fietsen!E160="Snelheid",Fietsen!I160,0)</f>
        <v>0</v>
      </c>
      <c r="AN161" s="8">
        <f>IF(Fietsen!E160="Souplesse",Fietsen!I160,0)</f>
        <v>0</v>
      </c>
      <c r="AO161" s="8">
        <f>IF(Fietsen!E160="Krachtuithouding",Fietsen!I160,0)</f>
        <v>0</v>
      </c>
      <c r="AP161" s="8">
        <f>IF(Fietsen!E160="Explosieve kracht",Fietsen!I160,0)</f>
        <v>0</v>
      </c>
      <c r="AQ161" s="8">
        <f>IF(Fietsen!E160="Wedstrijd",Fietsen!I160,0)</f>
        <v>0</v>
      </c>
      <c r="AR161" s="125"/>
      <c r="AS161" s="143">
        <f>IF(Lopen!G160="Weg",Lopen!H160,0)</f>
        <v>0</v>
      </c>
      <c r="AT161" s="8">
        <f>IF(Lopen!G160="Veld",Lopen!H160,0)</f>
        <v>0</v>
      </c>
      <c r="AU161" s="8">
        <f>IF(Lopen!G160="Piste",Lopen!H160,0)</f>
        <v>0</v>
      </c>
      <c r="AV161" s="139"/>
      <c r="AW161" s="8">
        <f>IF(Lopen!E160="Herstel",Lopen!H160,0)</f>
        <v>0</v>
      </c>
      <c r="AX161" s="8">
        <f>IF(Lopen!E160="Extensieve duur",Lopen!H160,0)</f>
        <v>0</v>
      </c>
      <c r="AY161" s="8">
        <f>IF(Lopen!E160="Tempoloop",Lopen!H160,0)</f>
        <v>0</v>
      </c>
      <c r="AZ161" s="8">
        <f>IF(Lopen!E160="Wisselloop",Lopen!H160,0)</f>
        <v>0</v>
      </c>
      <c r="BA161" s="8">
        <f>IF(Lopen!E160="Blokloop",Lopen!H160,0)</f>
        <v>0</v>
      </c>
      <c r="BB161" s="8">
        <f>IF(Lopen!E160="Versnellingen",Lopen!H160,0)</f>
        <v>0</v>
      </c>
      <c r="BC161" s="8">
        <f>IF(Lopen!E160="Fartlek",Lopen!H160,0)</f>
        <v>0</v>
      </c>
      <c r="BD161" s="8">
        <f>IF(Lopen!E160="Krachttraining",Lopen!H160,0)</f>
        <v>0</v>
      </c>
      <c r="BE161" s="144">
        <f>IF(Lopen!E160="Wedstrijd",Lopen!H160,0)</f>
        <v>0</v>
      </c>
    </row>
    <row r="162" spans="1:57">
      <c r="A162" s="199"/>
      <c r="B162" s="19" t="s">
        <v>12</v>
      </c>
      <c r="C162" s="77">
        <v>40607</v>
      </c>
      <c r="D162" s="153"/>
      <c r="E162" s="86">
        <f>IF(Zwemmen!H161&gt;0,1,0)</f>
        <v>0</v>
      </c>
      <c r="F162" s="86">
        <f>IF(Fietsen!I161&gt;0,1,0)</f>
        <v>0</v>
      </c>
      <c r="G162" s="86">
        <f>IF(Lopen!H161&gt;0,1,0)</f>
        <v>0</v>
      </c>
      <c r="H162" s="107"/>
      <c r="I162" s="97">
        <f>IF(Zwemmen!E161="Zwembad Aalst",1,0)</f>
        <v>0</v>
      </c>
      <c r="J162" s="86">
        <f>IF(Zwemmen!E161="Zwembad Brussel",1,0)</f>
        <v>0</v>
      </c>
      <c r="K162" s="86">
        <f>IF(Zwemmen!E161="Zwembad Wachtebeke",1,0)</f>
        <v>0</v>
      </c>
      <c r="L162" s="86">
        <f>IF(Zwemmen!E161="Zwembad Ander",1,0)</f>
        <v>0</v>
      </c>
      <c r="M162" s="86">
        <f>IF(Zwemmen!E161="Open Water Nieuwdonk",1,0)</f>
        <v>0</v>
      </c>
      <c r="N162" s="86">
        <f>IF(Zwemmen!E161="Open Water Ander",1,0)</f>
        <v>0</v>
      </c>
      <c r="O162" s="104"/>
      <c r="P162" s="86">
        <f t="shared" si="11"/>
        <v>0</v>
      </c>
      <c r="Q162" s="86">
        <f t="shared" si="12"/>
        <v>0</v>
      </c>
      <c r="R162" s="104"/>
      <c r="S162" s="90">
        <f>IF(Zwemmen!F161="Techniek",Zwemmen!I161,0)</f>
        <v>0</v>
      </c>
      <c r="T162" s="90">
        <f>IF(Zwemmen!F161="Extensieve uithouding",Zwemmen!I161,0)</f>
        <v>0</v>
      </c>
      <c r="U162" s="90">
        <f>IF(Zwemmen!F161="Intensieve uithouding",Zwemmen!I161,0)</f>
        <v>0</v>
      </c>
      <c r="V162" s="90">
        <f>IF(Zwemmen!F161="Snelheid",Zwemmen!I161,0)</f>
        <v>0</v>
      </c>
      <c r="W162" s="98">
        <f>IF(Zwemmen!F161="Wedstrijd",Zwemmen!I161,0)</f>
        <v>0</v>
      </c>
      <c r="X162" s="124"/>
      <c r="Y162" s="122">
        <f>IF(Fietsen!H161="Wegfiets",Fietsen!I161,0)</f>
        <v>0</v>
      </c>
      <c r="Z162" s="122">
        <f>IF(Fietsen!H161="Tijdritfiets",Fietsen!I161,0)</f>
        <v>0</v>
      </c>
      <c r="AA162" s="122">
        <f>IF(Fietsen!H161="Mountainbike",Fietsen!I161,0)</f>
        <v>0</v>
      </c>
      <c r="AB162" s="124"/>
      <c r="AC162" s="122">
        <f>IF(Fietsen!G161="Weg",Fietsen!I161,0)</f>
        <v>0</v>
      </c>
      <c r="AD162" s="122">
        <f>IF(Fietsen!G161="Rollen",Fietsen!I161,0)</f>
        <v>0</v>
      </c>
      <c r="AE162" s="122">
        <f>IF(Fietsen!G161="Veld",Fietsen!I161,0)</f>
        <v>0</v>
      </c>
      <c r="AF162" s="125"/>
      <c r="AG162" s="122">
        <f>IF(Fietsen!E161="Herstel",Fietsen!I161,0)</f>
        <v>0</v>
      </c>
      <c r="AH162" s="122">
        <f>IF(Fietsen!E161="LSD",Fietsen!I161,0)</f>
        <v>0</v>
      </c>
      <c r="AI162" s="122">
        <f>IF(Fietsen!E161="Extensieve uithouding",Fietsen!I161,0)</f>
        <v>0</v>
      </c>
      <c r="AJ162" s="122">
        <f>IF(Fietsen!E161="Intensieve uithouding",Fietsen!I161,0)</f>
        <v>0</v>
      </c>
      <c r="AK162" s="122">
        <f>IF(Fietsen!E161="Interval/Blokken",Fietsen!I161,0)</f>
        <v>0</v>
      </c>
      <c r="AL162" s="122">
        <f>IF(Fietsen!E161="VO2max",Fietsen!I161,0)</f>
        <v>0</v>
      </c>
      <c r="AM162" s="122">
        <f>IF(Fietsen!E161="Snelheid",Fietsen!I161,0)</f>
        <v>0</v>
      </c>
      <c r="AN162" s="122">
        <f>IF(Fietsen!E161="Souplesse",Fietsen!I161,0)</f>
        <v>0</v>
      </c>
      <c r="AO162" s="122">
        <f>IF(Fietsen!E161="Krachtuithouding",Fietsen!I161,0)</f>
        <v>0</v>
      </c>
      <c r="AP162" s="122">
        <f>IF(Fietsen!E161="Explosieve kracht",Fietsen!I161,0)</f>
        <v>0</v>
      </c>
      <c r="AQ162" s="122">
        <f>IF(Fietsen!E161="Wedstrijd",Fietsen!I161,0)</f>
        <v>0</v>
      </c>
      <c r="AR162" s="125"/>
      <c r="AS162" s="141">
        <f>IF(Lopen!G161="Weg",Lopen!H161,0)</f>
        <v>0</v>
      </c>
      <c r="AT162" s="122">
        <f>IF(Lopen!G161="Veld",Lopen!H161,0)</f>
        <v>0</v>
      </c>
      <c r="AU162" s="122">
        <f>IF(Lopen!G161="Piste",Lopen!H161,0)</f>
        <v>0</v>
      </c>
      <c r="AV162" s="139"/>
      <c r="AW162" s="122">
        <f>IF(Lopen!E161="Herstel",Lopen!H161,0)</f>
        <v>0</v>
      </c>
      <c r="AX162" s="122">
        <f>IF(Lopen!E161="Extensieve duur",Lopen!H161,0)</f>
        <v>0</v>
      </c>
      <c r="AY162" s="122">
        <f>IF(Lopen!E161="Tempoloop",Lopen!H161,0)</f>
        <v>0</v>
      </c>
      <c r="AZ162" s="122">
        <f>IF(Lopen!E161="Wisselloop",Lopen!H161,0)</f>
        <v>0</v>
      </c>
      <c r="BA162" s="122">
        <f>IF(Lopen!E161="Blokloop",Lopen!H161,0)</f>
        <v>0</v>
      </c>
      <c r="BB162" s="122">
        <f>IF(Lopen!E161="Versnellingen",Lopen!H161,0)</f>
        <v>0</v>
      </c>
      <c r="BC162" s="122">
        <f>IF(Lopen!E161="Fartlek",Lopen!H161,0)</f>
        <v>0</v>
      </c>
      <c r="BD162" s="122">
        <f>IF(Lopen!E161="Krachttraining",Lopen!H161,0)</f>
        <v>0</v>
      </c>
      <c r="BE162" s="142">
        <f>IF(Lopen!E161="Wedstrijd",Lopen!H161,0)</f>
        <v>0</v>
      </c>
    </row>
    <row r="163" spans="1:57">
      <c r="A163" s="199"/>
      <c r="B163" s="19" t="s">
        <v>13</v>
      </c>
      <c r="C163" s="77">
        <v>40608</v>
      </c>
      <c r="D163" s="153"/>
      <c r="E163" s="86">
        <f>IF(Zwemmen!H162&gt;0,1,0)</f>
        <v>0</v>
      </c>
      <c r="F163" s="86">
        <f>IF(Fietsen!I162&gt;0,1,0)</f>
        <v>0</v>
      </c>
      <c r="G163" s="86">
        <f>IF(Lopen!H162&gt;0,1,0)</f>
        <v>0</v>
      </c>
      <c r="H163" s="107"/>
      <c r="I163" s="97">
        <f>IF(Zwemmen!E162="Zwembad Aalst",1,0)</f>
        <v>0</v>
      </c>
      <c r="J163" s="86">
        <f>IF(Zwemmen!E162="Zwembad Brussel",1,0)</f>
        <v>0</v>
      </c>
      <c r="K163" s="86">
        <f>IF(Zwemmen!E162="Zwembad Wachtebeke",1,0)</f>
        <v>0</v>
      </c>
      <c r="L163" s="86">
        <f>IF(Zwemmen!E162="Zwembad Ander",1,0)</f>
        <v>0</v>
      </c>
      <c r="M163" s="86">
        <f>IF(Zwemmen!E162="Open Water Nieuwdonk",1,0)</f>
        <v>0</v>
      </c>
      <c r="N163" s="86">
        <f>IF(Zwemmen!E162="Open Water Ander",1,0)</f>
        <v>0</v>
      </c>
      <c r="O163" s="104"/>
      <c r="P163" s="86">
        <f t="shared" si="11"/>
        <v>0</v>
      </c>
      <c r="Q163" s="86">
        <f t="shared" si="12"/>
        <v>0</v>
      </c>
      <c r="R163" s="104"/>
      <c r="S163" s="90">
        <f>IF(Zwemmen!F162="Techniek",Zwemmen!I162,0)</f>
        <v>0</v>
      </c>
      <c r="T163" s="90">
        <f>IF(Zwemmen!F162="Extensieve uithouding",Zwemmen!I162,0)</f>
        <v>0</v>
      </c>
      <c r="U163" s="90">
        <f>IF(Zwemmen!F162="Intensieve uithouding",Zwemmen!I162,0)</f>
        <v>0</v>
      </c>
      <c r="V163" s="90">
        <f>IF(Zwemmen!F162="Snelheid",Zwemmen!I162,0)</f>
        <v>0</v>
      </c>
      <c r="W163" s="98">
        <f>IF(Zwemmen!F162="Wedstrijd",Zwemmen!I162,0)</f>
        <v>0</v>
      </c>
      <c r="X163" s="124"/>
      <c r="Y163" s="122">
        <f>IF(Fietsen!H162="Wegfiets",Fietsen!I162,0)</f>
        <v>0</v>
      </c>
      <c r="Z163" s="122">
        <f>IF(Fietsen!H162="Tijdritfiets",Fietsen!I162,0)</f>
        <v>0</v>
      </c>
      <c r="AA163" s="122">
        <f>IF(Fietsen!H162="Mountainbike",Fietsen!I162,0)</f>
        <v>0</v>
      </c>
      <c r="AB163" s="124"/>
      <c r="AC163" s="122">
        <f>IF(Fietsen!G162="Weg",Fietsen!I162,0)</f>
        <v>0</v>
      </c>
      <c r="AD163" s="122">
        <f>IF(Fietsen!G162="Rollen",Fietsen!I162,0)</f>
        <v>0</v>
      </c>
      <c r="AE163" s="122">
        <f>IF(Fietsen!G162="Veld",Fietsen!I162,0)</f>
        <v>0</v>
      </c>
      <c r="AF163" s="125"/>
      <c r="AG163" s="122">
        <f>IF(Fietsen!E162="Herstel",Fietsen!I162,0)</f>
        <v>0</v>
      </c>
      <c r="AH163" s="122">
        <f>IF(Fietsen!E162="LSD",Fietsen!I162,0)</f>
        <v>0</v>
      </c>
      <c r="AI163" s="122">
        <f>IF(Fietsen!E162="Extensieve uithouding",Fietsen!I162,0)</f>
        <v>0</v>
      </c>
      <c r="AJ163" s="122">
        <f>IF(Fietsen!E162="Intensieve uithouding",Fietsen!I162,0)</f>
        <v>0</v>
      </c>
      <c r="AK163" s="122">
        <f>IF(Fietsen!E162="Interval/Blokken",Fietsen!I162,0)</f>
        <v>0</v>
      </c>
      <c r="AL163" s="122">
        <f>IF(Fietsen!E162="VO2max",Fietsen!I162,0)</f>
        <v>0</v>
      </c>
      <c r="AM163" s="122">
        <f>IF(Fietsen!E162="Snelheid",Fietsen!I162,0)</f>
        <v>0</v>
      </c>
      <c r="AN163" s="122">
        <f>IF(Fietsen!E162="Souplesse",Fietsen!I162,0)</f>
        <v>0</v>
      </c>
      <c r="AO163" s="122">
        <f>IF(Fietsen!E162="Krachtuithouding",Fietsen!I162,0)</f>
        <v>0</v>
      </c>
      <c r="AP163" s="122">
        <f>IF(Fietsen!E162="Explosieve kracht",Fietsen!I162,0)</f>
        <v>0</v>
      </c>
      <c r="AQ163" s="122">
        <f>IF(Fietsen!E162="Wedstrijd",Fietsen!I162,0)</f>
        <v>0</v>
      </c>
      <c r="AR163" s="125"/>
      <c r="AS163" s="141">
        <f>IF(Lopen!G162="Weg",Lopen!H162,0)</f>
        <v>0</v>
      </c>
      <c r="AT163" s="122">
        <f>IF(Lopen!G162="Veld",Lopen!H162,0)</f>
        <v>0</v>
      </c>
      <c r="AU163" s="122">
        <f>IF(Lopen!G162="Piste",Lopen!H162,0)</f>
        <v>0</v>
      </c>
      <c r="AV163" s="139"/>
      <c r="AW163" s="122">
        <f>IF(Lopen!E162="Herstel",Lopen!H162,0)</f>
        <v>0</v>
      </c>
      <c r="AX163" s="122">
        <f>IF(Lopen!E162="Extensieve duur",Lopen!H162,0)</f>
        <v>0</v>
      </c>
      <c r="AY163" s="122">
        <f>IF(Lopen!E162="Tempoloop",Lopen!H162,0)</f>
        <v>0</v>
      </c>
      <c r="AZ163" s="122">
        <f>IF(Lopen!E162="Wisselloop",Lopen!H162,0)</f>
        <v>0</v>
      </c>
      <c r="BA163" s="122">
        <f>IF(Lopen!E162="Blokloop",Lopen!H162,0)</f>
        <v>0</v>
      </c>
      <c r="BB163" s="122">
        <f>IF(Lopen!E162="Versnellingen",Lopen!H162,0)</f>
        <v>0</v>
      </c>
      <c r="BC163" s="122">
        <f>IF(Lopen!E162="Fartlek",Lopen!H162,0)</f>
        <v>0</v>
      </c>
      <c r="BD163" s="122">
        <f>IF(Lopen!E162="Krachttraining",Lopen!H162,0)</f>
        <v>0</v>
      </c>
      <c r="BE163" s="142">
        <f>IF(Lopen!E162="Wedstrijd",Lopen!H162,0)</f>
        <v>0</v>
      </c>
    </row>
    <row r="164" spans="1:57">
      <c r="A164" s="199" t="s">
        <v>43</v>
      </c>
      <c r="B164" s="83" t="s">
        <v>14</v>
      </c>
      <c r="C164" s="75">
        <v>40609</v>
      </c>
      <c r="D164" s="153"/>
      <c r="E164" s="85">
        <f>IF(Zwemmen!H163&gt;0,1,0)</f>
        <v>0</v>
      </c>
      <c r="F164" s="85">
        <f>IF(Fietsen!I163&gt;0,1,0)</f>
        <v>0</v>
      </c>
      <c r="G164" s="85">
        <f>IF(Lopen!H163&gt;0,1,0)</f>
        <v>0</v>
      </c>
      <c r="H164" s="107"/>
      <c r="I164" s="95">
        <f>IF(Zwemmen!E163="Zwembad Aalst",1,0)</f>
        <v>0</v>
      </c>
      <c r="J164" s="85">
        <f>IF(Zwemmen!E163="Zwembad Brussel",1,0)</f>
        <v>0</v>
      </c>
      <c r="K164" s="85">
        <f>IF(Zwemmen!E163="Zwembad Wachtebeke",1,0)</f>
        <v>0</v>
      </c>
      <c r="L164" s="85">
        <f>IF(Zwemmen!E163="Zwembad Ander",1,0)</f>
        <v>0</v>
      </c>
      <c r="M164" s="85">
        <f>IF(Zwemmen!E163="Open Water Nieuwdonk",1,0)</f>
        <v>0</v>
      </c>
      <c r="N164" s="85">
        <f>IF(Zwemmen!E163="Open Water Ander",1,0)</f>
        <v>0</v>
      </c>
      <c r="O164" s="104"/>
      <c r="P164" s="85">
        <f t="shared" si="11"/>
        <v>0</v>
      </c>
      <c r="Q164" s="85">
        <f t="shared" si="12"/>
        <v>0</v>
      </c>
      <c r="R164" s="104"/>
      <c r="S164" s="89">
        <f>IF(Zwemmen!F163="Techniek",Zwemmen!I163,0)</f>
        <v>0</v>
      </c>
      <c r="T164" s="89">
        <f>IF(Zwemmen!F163="Extensieve uithouding",Zwemmen!I163,0)</f>
        <v>0</v>
      </c>
      <c r="U164" s="89">
        <f>IF(Zwemmen!F163="Intensieve uithouding",Zwemmen!I163,0)</f>
        <v>0</v>
      </c>
      <c r="V164" s="89">
        <f>IF(Zwemmen!F163="Snelheid",Zwemmen!I163,0)</f>
        <v>0</v>
      </c>
      <c r="W164" s="96">
        <f>IF(Zwemmen!F163="Wedstrijd",Zwemmen!I163,0)</f>
        <v>0</v>
      </c>
      <c r="X164" s="124"/>
      <c r="Y164" s="8">
        <f>IF(Fietsen!H163="Wegfiets",Fietsen!I163,0)</f>
        <v>0</v>
      </c>
      <c r="Z164" s="8">
        <f>IF(Fietsen!H163="Tijdritfiets",Fietsen!I163,0)</f>
        <v>0</v>
      </c>
      <c r="AA164" s="8">
        <f>IF(Fietsen!H163="Mountainbike",Fietsen!I163,0)</f>
        <v>0</v>
      </c>
      <c r="AB164" s="124"/>
      <c r="AC164" s="8">
        <f>IF(Fietsen!G163="Weg",Fietsen!I163,0)</f>
        <v>0</v>
      </c>
      <c r="AD164" s="8">
        <f>IF(Fietsen!G163="Rollen",Fietsen!I163,0)</f>
        <v>0</v>
      </c>
      <c r="AE164" s="8">
        <f>IF(Fietsen!G163="Veld",Fietsen!I163,0)</f>
        <v>0</v>
      </c>
      <c r="AF164" s="125"/>
      <c r="AG164" s="8">
        <f>IF(Fietsen!E163="Herstel",Fietsen!I163,0)</f>
        <v>0</v>
      </c>
      <c r="AH164" s="8">
        <f>IF(Fietsen!E163="LSD",Fietsen!I163,0)</f>
        <v>0</v>
      </c>
      <c r="AI164" s="8">
        <f>IF(Fietsen!E163="Extensieve uithouding",Fietsen!I163,0)</f>
        <v>0</v>
      </c>
      <c r="AJ164" s="8">
        <f>IF(Fietsen!E163="Intensieve uithouding",Fietsen!I163,0)</f>
        <v>0</v>
      </c>
      <c r="AK164" s="8">
        <f>IF(Fietsen!E163="Interval/Blokken",Fietsen!I163,0)</f>
        <v>0</v>
      </c>
      <c r="AL164" s="8">
        <f>IF(Fietsen!E163="VO2max",Fietsen!I163,0)</f>
        <v>0</v>
      </c>
      <c r="AM164" s="8">
        <f>IF(Fietsen!E163="Snelheid",Fietsen!I163,0)</f>
        <v>0</v>
      </c>
      <c r="AN164" s="8">
        <f>IF(Fietsen!E163="Souplesse",Fietsen!I163,0)</f>
        <v>0</v>
      </c>
      <c r="AO164" s="8">
        <f>IF(Fietsen!E163="Krachtuithouding",Fietsen!I163,0)</f>
        <v>0</v>
      </c>
      <c r="AP164" s="8">
        <f>IF(Fietsen!E163="Explosieve kracht",Fietsen!I163,0)</f>
        <v>0</v>
      </c>
      <c r="AQ164" s="8">
        <f>IF(Fietsen!E163="Wedstrijd",Fietsen!I163,0)</f>
        <v>0</v>
      </c>
      <c r="AR164" s="125"/>
      <c r="AS164" s="143">
        <f>IF(Lopen!G163="Weg",Lopen!H163,0)</f>
        <v>0</v>
      </c>
      <c r="AT164" s="8">
        <f>IF(Lopen!G163="Veld",Lopen!H163,0)</f>
        <v>0</v>
      </c>
      <c r="AU164" s="8">
        <f>IF(Lopen!G163="Piste",Lopen!H163,0)</f>
        <v>0</v>
      </c>
      <c r="AV164" s="139"/>
      <c r="AW164" s="8">
        <f>IF(Lopen!E163="Herstel",Lopen!H163,0)</f>
        <v>0</v>
      </c>
      <c r="AX164" s="8">
        <f>IF(Lopen!E163="Extensieve duur",Lopen!H163,0)</f>
        <v>0</v>
      </c>
      <c r="AY164" s="8">
        <f>IF(Lopen!E163="Tempoloop",Lopen!H163,0)</f>
        <v>0</v>
      </c>
      <c r="AZ164" s="8">
        <f>IF(Lopen!E163="Wisselloop",Lopen!H163,0)</f>
        <v>0</v>
      </c>
      <c r="BA164" s="8">
        <f>IF(Lopen!E163="Blokloop",Lopen!H163,0)</f>
        <v>0</v>
      </c>
      <c r="BB164" s="8">
        <f>IF(Lopen!E163="Versnellingen",Lopen!H163,0)</f>
        <v>0</v>
      </c>
      <c r="BC164" s="8">
        <f>IF(Lopen!E163="Fartlek",Lopen!H163,0)</f>
        <v>0</v>
      </c>
      <c r="BD164" s="8">
        <f>IF(Lopen!E163="Krachttraining",Lopen!H163,0)</f>
        <v>0</v>
      </c>
      <c r="BE164" s="144">
        <f>IF(Lopen!E163="Wedstrijd",Lopen!H163,0)</f>
        <v>0</v>
      </c>
    </row>
    <row r="165" spans="1:57">
      <c r="A165" s="199"/>
      <c r="B165" s="83" t="s">
        <v>15</v>
      </c>
      <c r="C165" s="75">
        <v>40610</v>
      </c>
      <c r="D165" s="153"/>
      <c r="E165" s="85">
        <f>IF(Zwemmen!H164&gt;0,1,0)</f>
        <v>0</v>
      </c>
      <c r="F165" s="85">
        <f>IF(Fietsen!I164&gt;0,1,0)</f>
        <v>0</v>
      </c>
      <c r="G165" s="85">
        <f>IF(Lopen!H164&gt;0,1,0)</f>
        <v>0</v>
      </c>
      <c r="H165" s="107"/>
      <c r="I165" s="95">
        <f>IF(Zwemmen!E164="Zwembad Aalst",1,0)</f>
        <v>0</v>
      </c>
      <c r="J165" s="85">
        <f>IF(Zwemmen!E164="Zwembad Brussel",1,0)</f>
        <v>0</v>
      </c>
      <c r="K165" s="85">
        <f>IF(Zwemmen!E164="Zwembad Wachtebeke",1,0)</f>
        <v>0</v>
      </c>
      <c r="L165" s="85">
        <f>IF(Zwemmen!E164="Zwembad Ander",1,0)</f>
        <v>0</v>
      </c>
      <c r="M165" s="85">
        <f>IF(Zwemmen!E164="Open Water Nieuwdonk",1,0)</f>
        <v>0</v>
      </c>
      <c r="N165" s="85">
        <f>IF(Zwemmen!E164="Open Water Ander",1,0)</f>
        <v>0</v>
      </c>
      <c r="O165" s="104"/>
      <c r="P165" s="85">
        <f t="shared" si="11"/>
        <v>0</v>
      </c>
      <c r="Q165" s="85">
        <f t="shared" si="12"/>
        <v>0</v>
      </c>
      <c r="R165" s="104"/>
      <c r="S165" s="89">
        <f>IF(Zwemmen!F164="Techniek",Zwemmen!I164,0)</f>
        <v>0</v>
      </c>
      <c r="T165" s="89">
        <f>IF(Zwemmen!F164="Extensieve uithouding",Zwemmen!I164,0)</f>
        <v>0</v>
      </c>
      <c r="U165" s="89">
        <f>IF(Zwemmen!F164="Intensieve uithouding",Zwemmen!I164,0)</f>
        <v>0</v>
      </c>
      <c r="V165" s="89">
        <f>IF(Zwemmen!F164="Snelheid",Zwemmen!I164,0)</f>
        <v>0</v>
      </c>
      <c r="W165" s="96">
        <f>IF(Zwemmen!F164="Wedstrijd",Zwemmen!I164,0)</f>
        <v>0</v>
      </c>
      <c r="X165" s="124"/>
      <c r="Y165" s="8">
        <f>IF(Fietsen!H164="Wegfiets",Fietsen!I164,0)</f>
        <v>0</v>
      </c>
      <c r="Z165" s="8">
        <f>IF(Fietsen!H164="Tijdritfiets",Fietsen!I164,0)</f>
        <v>0</v>
      </c>
      <c r="AA165" s="8">
        <f>IF(Fietsen!H164="Mountainbike",Fietsen!I164,0)</f>
        <v>0</v>
      </c>
      <c r="AB165" s="124"/>
      <c r="AC165" s="8">
        <f>IF(Fietsen!G164="Weg",Fietsen!I164,0)</f>
        <v>0</v>
      </c>
      <c r="AD165" s="8">
        <f>IF(Fietsen!G164="Rollen",Fietsen!I164,0)</f>
        <v>0</v>
      </c>
      <c r="AE165" s="8">
        <f>IF(Fietsen!G164="Veld",Fietsen!I164,0)</f>
        <v>0</v>
      </c>
      <c r="AF165" s="125"/>
      <c r="AG165" s="8">
        <f>IF(Fietsen!E164="Herstel",Fietsen!I164,0)</f>
        <v>0</v>
      </c>
      <c r="AH165" s="8">
        <f>IF(Fietsen!E164="LSD",Fietsen!I164,0)</f>
        <v>0</v>
      </c>
      <c r="AI165" s="8">
        <f>IF(Fietsen!E164="Extensieve uithouding",Fietsen!I164,0)</f>
        <v>0</v>
      </c>
      <c r="AJ165" s="8">
        <f>IF(Fietsen!E164="Intensieve uithouding",Fietsen!I164,0)</f>
        <v>0</v>
      </c>
      <c r="AK165" s="8">
        <f>IF(Fietsen!E164="Interval/Blokken",Fietsen!I164,0)</f>
        <v>0</v>
      </c>
      <c r="AL165" s="8">
        <f>IF(Fietsen!E164="VO2max",Fietsen!I164,0)</f>
        <v>0</v>
      </c>
      <c r="AM165" s="8">
        <f>IF(Fietsen!E164="Snelheid",Fietsen!I164,0)</f>
        <v>0</v>
      </c>
      <c r="AN165" s="8">
        <f>IF(Fietsen!E164="Souplesse",Fietsen!I164,0)</f>
        <v>0</v>
      </c>
      <c r="AO165" s="8">
        <f>IF(Fietsen!E164="Krachtuithouding",Fietsen!I164,0)</f>
        <v>0</v>
      </c>
      <c r="AP165" s="8">
        <f>IF(Fietsen!E164="Explosieve kracht",Fietsen!I164,0)</f>
        <v>0</v>
      </c>
      <c r="AQ165" s="8">
        <f>IF(Fietsen!E164="Wedstrijd",Fietsen!I164,0)</f>
        <v>0</v>
      </c>
      <c r="AR165" s="125"/>
      <c r="AS165" s="143">
        <f>IF(Lopen!G164="Weg",Lopen!H164,0)</f>
        <v>0</v>
      </c>
      <c r="AT165" s="8">
        <f>IF(Lopen!G164="Veld",Lopen!H164,0)</f>
        <v>0</v>
      </c>
      <c r="AU165" s="8">
        <f>IF(Lopen!G164="Piste",Lopen!H164,0)</f>
        <v>0</v>
      </c>
      <c r="AV165" s="139"/>
      <c r="AW165" s="8">
        <f>IF(Lopen!E164="Herstel",Lopen!H164,0)</f>
        <v>0</v>
      </c>
      <c r="AX165" s="8">
        <f>IF(Lopen!E164="Extensieve duur",Lopen!H164,0)</f>
        <v>0</v>
      </c>
      <c r="AY165" s="8">
        <f>IF(Lopen!E164="Tempoloop",Lopen!H164,0)</f>
        <v>0</v>
      </c>
      <c r="AZ165" s="8">
        <f>IF(Lopen!E164="Wisselloop",Lopen!H164,0)</f>
        <v>0</v>
      </c>
      <c r="BA165" s="8">
        <f>IF(Lopen!E164="Blokloop",Lopen!H164,0)</f>
        <v>0</v>
      </c>
      <c r="BB165" s="8">
        <f>IF(Lopen!E164="Versnellingen",Lopen!H164,0)</f>
        <v>0</v>
      </c>
      <c r="BC165" s="8">
        <f>IF(Lopen!E164="Fartlek",Lopen!H164,0)</f>
        <v>0</v>
      </c>
      <c r="BD165" s="8">
        <f>IF(Lopen!E164="Krachttraining",Lopen!H164,0)</f>
        <v>0</v>
      </c>
      <c r="BE165" s="144">
        <f>IF(Lopen!E164="Wedstrijd",Lopen!H164,0)</f>
        <v>0</v>
      </c>
    </row>
    <row r="166" spans="1:57">
      <c r="A166" s="199"/>
      <c r="B166" s="83" t="s">
        <v>16</v>
      </c>
      <c r="C166" s="75">
        <v>40611</v>
      </c>
      <c r="D166" s="153"/>
      <c r="E166" s="85">
        <f>IF(Zwemmen!H165&gt;0,1,0)</f>
        <v>0</v>
      </c>
      <c r="F166" s="85">
        <f>IF(Fietsen!I165&gt;0,1,0)</f>
        <v>0</v>
      </c>
      <c r="G166" s="85">
        <f>IF(Lopen!H165&gt;0,1,0)</f>
        <v>0</v>
      </c>
      <c r="H166" s="107"/>
      <c r="I166" s="95">
        <f>IF(Zwemmen!E165="Zwembad Aalst",1,0)</f>
        <v>0</v>
      </c>
      <c r="J166" s="85">
        <f>IF(Zwemmen!E165="Zwembad Brussel",1,0)</f>
        <v>0</v>
      </c>
      <c r="K166" s="85">
        <f>IF(Zwemmen!E165="Zwembad Wachtebeke",1,0)</f>
        <v>0</v>
      </c>
      <c r="L166" s="85">
        <f>IF(Zwemmen!E165="Zwembad Ander",1,0)</f>
        <v>0</v>
      </c>
      <c r="M166" s="85">
        <f>IF(Zwemmen!E165="Open Water Nieuwdonk",1,0)</f>
        <v>0</v>
      </c>
      <c r="N166" s="85">
        <f>IF(Zwemmen!E165="Open Water Ander",1,0)</f>
        <v>0</v>
      </c>
      <c r="O166" s="104"/>
      <c r="P166" s="85">
        <f t="shared" si="11"/>
        <v>0</v>
      </c>
      <c r="Q166" s="85">
        <f t="shared" si="12"/>
        <v>0</v>
      </c>
      <c r="R166" s="104"/>
      <c r="S166" s="89">
        <f>IF(Zwemmen!F165="Techniek",Zwemmen!I165,0)</f>
        <v>0</v>
      </c>
      <c r="T166" s="89">
        <f>IF(Zwemmen!F165="Extensieve uithouding",Zwemmen!I165,0)</f>
        <v>0</v>
      </c>
      <c r="U166" s="89">
        <f>IF(Zwemmen!F165="Intensieve uithouding",Zwemmen!I165,0)</f>
        <v>0</v>
      </c>
      <c r="V166" s="89">
        <f>IF(Zwemmen!F165="Snelheid",Zwemmen!I165,0)</f>
        <v>0</v>
      </c>
      <c r="W166" s="96">
        <f>IF(Zwemmen!F165="Wedstrijd",Zwemmen!I165,0)</f>
        <v>0</v>
      </c>
      <c r="X166" s="124"/>
      <c r="Y166" s="8">
        <f>IF(Fietsen!H165="Wegfiets",Fietsen!I165,0)</f>
        <v>0</v>
      </c>
      <c r="Z166" s="8">
        <f>IF(Fietsen!H165="Tijdritfiets",Fietsen!I165,0)</f>
        <v>0</v>
      </c>
      <c r="AA166" s="8">
        <f>IF(Fietsen!H165="Mountainbike",Fietsen!I165,0)</f>
        <v>0</v>
      </c>
      <c r="AB166" s="124"/>
      <c r="AC166" s="8">
        <f>IF(Fietsen!G165="Weg",Fietsen!I165,0)</f>
        <v>0</v>
      </c>
      <c r="AD166" s="8">
        <f>IF(Fietsen!G165="Rollen",Fietsen!I165,0)</f>
        <v>0</v>
      </c>
      <c r="AE166" s="8">
        <f>IF(Fietsen!G165="Veld",Fietsen!I165,0)</f>
        <v>0</v>
      </c>
      <c r="AF166" s="125"/>
      <c r="AG166" s="8">
        <f>IF(Fietsen!E165="Herstel",Fietsen!I165,0)</f>
        <v>0</v>
      </c>
      <c r="AH166" s="8">
        <f>IF(Fietsen!E165="LSD",Fietsen!I165,0)</f>
        <v>0</v>
      </c>
      <c r="AI166" s="8">
        <f>IF(Fietsen!E165="Extensieve uithouding",Fietsen!I165,0)</f>
        <v>0</v>
      </c>
      <c r="AJ166" s="8">
        <f>IF(Fietsen!E165="Intensieve uithouding",Fietsen!I165,0)</f>
        <v>0</v>
      </c>
      <c r="AK166" s="8">
        <f>IF(Fietsen!E165="Interval/Blokken",Fietsen!I165,0)</f>
        <v>0</v>
      </c>
      <c r="AL166" s="8">
        <f>IF(Fietsen!E165="VO2max",Fietsen!I165,0)</f>
        <v>0</v>
      </c>
      <c r="AM166" s="8">
        <f>IF(Fietsen!E165="Snelheid",Fietsen!I165,0)</f>
        <v>0</v>
      </c>
      <c r="AN166" s="8">
        <f>IF(Fietsen!E165="Souplesse",Fietsen!I165,0)</f>
        <v>0</v>
      </c>
      <c r="AO166" s="8">
        <f>IF(Fietsen!E165="Krachtuithouding",Fietsen!I165,0)</f>
        <v>0</v>
      </c>
      <c r="AP166" s="8">
        <f>IF(Fietsen!E165="Explosieve kracht",Fietsen!I165,0)</f>
        <v>0</v>
      </c>
      <c r="AQ166" s="8">
        <f>IF(Fietsen!E165="Wedstrijd",Fietsen!I165,0)</f>
        <v>0</v>
      </c>
      <c r="AR166" s="125"/>
      <c r="AS166" s="143">
        <f>IF(Lopen!G165="Weg",Lopen!H165,0)</f>
        <v>0</v>
      </c>
      <c r="AT166" s="8">
        <f>IF(Lopen!G165="Veld",Lopen!H165,0)</f>
        <v>0</v>
      </c>
      <c r="AU166" s="8">
        <f>IF(Lopen!G165="Piste",Lopen!H165,0)</f>
        <v>0</v>
      </c>
      <c r="AV166" s="139"/>
      <c r="AW166" s="8">
        <f>IF(Lopen!E165="Herstel",Lopen!H165,0)</f>
        <v>0</v>
      </c>
      <c r="AX166" s="8">
        <f>IF(Lopen!E165="Extensieve duur",Lopen!H165,0)</f>
        <v>0</v>
      </c>
      <c r="AY166" s="8">
        <f>IF(Lopen!E165="Tempoloop",Lopen!H165,0)</f>
        <v>0</v>
      </c>
      <c r="AZ166" s="8">
        <f>IF(Lopen!E165="Wisselloop",Lopen!H165,0)</f>
        <v>0</v>
      </c>
      <c r="BA166" s="8">
        <f>IF(Lopen!E165="Blokloop",Lopen!H165,0)</f>
        <v>0</v>
      </c>
      <c r="BB166" s="8">
        <f>IF(Lopen!E165="Versnellingen",Lopen!H165,0)</f>
        <v>0</v>
      </c>
      <c r="BC166" s="8">
        <f>IF(Lopen!E165="Fartlek",Lopen!H165,0)</f>
        <v>0</v>
      </c>
      <c r="BD166" s="8">
        <f>IF(Lopen!E165="Krachttraining",Lopen!H165,0)</f>
        <v>0</v>
      </c>
      <c r="BE166" s="144">
        <f>IF(Lopen!E165="Wedstrijd",Lopen!H165,0)</f>
        <v>0</v>
      </c>
    </row>
    <row r="167" spans="1:57">
      <c r="A167" s="199"/>
      <c r="B167" s="83" t="s">
        <v>17</v>
      </c>
      <c r="C167" s="75">
        <v>40612</v>
      </c>
      <c r="D167" s="153"/>
      <c r="E167" s="85">
        <f>IF(Zwemmen!H166&gt;0,1,0)</f>
        <v>0</v>
      </c>
      <c r="F167" s="85">
        <f>IF(Fietsen!I166&gt;0,1,0)</f>
        <v>0</v>
      </c>
      <c r="G167" s="85">
        <f>IF(Lopen!H166&gt;0,1,0)</f>
        <v>0</v>
      </c>
      <c r="H167" s="107"/>
      <c r="I167" s="95">
        <f>IF(Zwemmen!E166="Zwembad Aalst",1,0)</f>
        <v>0</v>
      </c>
      <c r="J167" s="85">
        <f>IF(Zwemmen!E166="Zwembad Brussel",1,0)</f>
        <v>0</v>
      </c>
      <c r="K167" s="85">
        <f>IF(Zwemmen!E166="Zwembad Wachtebeke",1,0)</f>
        <v>0</v>
      </c>
      <c r="L167" s="85">
        <f>IF(Zwemmen!E166="Zwembad Ander",1,0)</f>
        <v>0</v>
      </c>
      <c r="M167" s="85">
        <f>IF(Zwemmen!E166="Open Water Nieuwdonk",1,0)</f>
        <v>0</v>
      </c>
      <c r="N167" s="85">
        <f>IF(Zwemmen!E166="Open Water Ander",1,0)</f>
        <v>0</v>
      </c>
      <c r="O167" s="104"/>
      <c r="P167" s="85">
        <f t="shared" si="11"/>
        <v>0</v>
      </c>
      <c r="Q167" s="85">
        <f t="shared" si="12"/>
        <v>0</v>
      </c>
      <c r="R167" s="104"/>
      <c r="S167" s="89">
        <f>IF(Zwemmen!F166="Techniek",Zwemmen!I166,0)</f>
        <v>0</v>
      </c>
      <c r="T167" s="89">
        <f>IF(Zwemmen!F166="Extensieve uithouding",Zwemmen!I166,0)</f>
        <v>0</v>
      </c>
      <c r="U167" s="89">
        <f>IF(Zwemmen!F166="Intensieve uithouding",Zwemmen!I166,0)</f>
        <v>0</v>
      </c>
      <c r="V167" s="89">
        <f>IF(Zwemmen!F166="Snelheid",Zwemmen!I166,0)</f>
        <v>0</v>
      </c>
      <c r="W167" s="96">
        <f>IF(Zwemmen!F166="Wedstrijd",Zwemmen!I166,0)</f>
        <v>0</v>
      </c>
      <c r="X167" s="124"/>
      <c r="Y167" s="8">
        <f>IF(Fietsen!H166="Wegfiets",Fietsen!I166,0)</f>
        <v>0</v>
      </c>
      <c r="Z167" s="8">
        <f>IF(Fietsen!H166="Tijdritfiets",Fietsen!I166,0)</f>
        <v>0</v>
      </c>
      <c r="AA167" s="8">
        <f>IF(Fietsen!H166="Mountainbike",Fietsen!I166,0)</f>
        <v>0</v>
      </c>
      <c r="AB167" s="124"/>
      <c r="AC167" s="8">
        <f>IF(Fietsen!G166="Weg",Fietsen!I166,0)</f>
        <v>0</v>
      </c>
      <c r="AD167" s="8">
        <f>IF(Fietsen!G166="Rollen",Fietsen!I166,0)</f>
        <v>0</v>
      </c>
      <c r="AE167" s="8">
        <f>IF(Fietsen!G166="Veld",Fietsen!I166,0)</f>
        <v>0</v>
      </c>
      <c r="AF167" s="125"/>
      <c r="AG167" s="8">
        <f>IF(Fietsen!E166="Herstel",Fietsen!I166,0)</f>
        <v>0</v>
      </c>
      <c r="AH167" s="8">
        <f>IF(Fietsen!E166="LSD",Fietsen!I166,0)</f>
        <v>0</v>
      </c>
      <c r="AI167" s="8">
        <f>IF(Fietsen!E166="Extensieve uithouding",Fietsen!I166,0)</f>
        <v>0</v>
      </c>
      <c r="AJ167" s="8">
        <f>IF(Fietsen!E166="Intensieve uithouding",Fietsen!I166,0)</f>
        <v>0</v>
      </c>
      <c r="AK167" s="8">
        <f>IF(Fietsen!E166="Interval/Blokken",Fietsen!I166,0)</f>
        <v>0</v>
      </c>
      <c r="AL167" s="8">
        <f>IF(Fietsen!E166="VO2max",Fietsen!I166,0)</f>
        <v>0</v>
      </c>
      <c r="AM167" s="8">
        <f>IF(Fietsen!E166="Snelheid",Fietsen!I166,0)</f>
        <v>0</v>
      </c>
      <c r="AN167" s="8">
        <f>IF(Fietsen!E166="Souplesse",Fietsen!I166,0)</f>
        <v>0</v>
      </c>
      <c r="AO167" s="8">
        <f>IF(Fietsen!E166="Krachtuithouding",Fietsen!I166,0)</f>
        <v>0</v>
      </c>
      <c r="AP167" s="8">
        <f>IF(Fietsen!E166="Explosieve kracht",Fietsen!I166,0)</f>
        <v>0</v>
      </c>
      <c r="AQ167" s="8">
        <f>IF(Fietsen!E166="Wedstrijd",Fietsen!I166,0)</f>
        <v>0</v>
      </c>
      <c r="AR167" s="125"/>
      <c r="AS167" s="143">
        <f>IF(Lopen!G166="Weg",Lopen!H166,0)</f>
        <v>0</v>
      </c>
      <c r="AT167" s="8">
        <f>IF(Lopen!G166="Veld",Lopen!H166,0)</f>
        <v>0</v>
      </c>
      <c r="AU167" s="8">
        <f>IF(Lopen!G166="Piste",Lopen!H166,0)</f>
        <v>0</v>
      </c>
      <c r="AV167" s="139"/>
      <c r="AW167" s="8">
        <f>IF(Lopen!E166="Herstel",Lopen!H166,0)</f>
        <v>0</v>
      </c>
      <c r="AX167" s="8">
        <f>IF(Lopen!E166="Extensieve duur",Lopen!H166,0)</f>
        <v>0</v>
      </c>
      <c r="AY167" s="8">
        <f>IF(Lopen!E166="Tempoloop",Lopen!H166,0)</f>
        <v>0</v>
      </c>
      <c r="AZ167" s="8">
        <f>IF(Lopen!E166="Wisselloop",Lopen!H166,0)</f>
        <v>0</v>
      </c>
      <c r="BA167" s="8">
        <f>IF(Lopen!E166="Blokloop",Lopen!H166,0)</f>
        <v>0</v>
      </c>
      <c r="BB167" s="8">
        <f>IF(Lopen!E166="Versnellingen",Lopen!H166,0)</f>
        <v>0</v>
      </c>
      <c r="BC167" s="8">
        <f>IF(Lopen!E166="Fartlek",Lopen!H166,0)</f>
        <v>0</v>
      </c>
      <c r="BD167" s="8">
        <f>IF(Lopen!E166="Krachttraining",Lopen!H166,0)</f>
        <v>0</v>
      </c>
      <c r="BE167" s="144">
        <f>IF(Lopen!E166="Wedstrijd",Lopen!H166,0)</f>
        <v>0</v>
      </c>
    </row>
    <row r="168" spans="1:57">
      <c r="A168" s="199"/>
      <c r="B168" s="83" t="s">
        <v>11</v>
      </c>
      <c r="C168" s="75">
        <v>40613</v>
      </c>
      <c r="D168" s="153"/>
      <c r="E168" s="85">
        <f>IF(Zwemmen!H167&gt;0,1,0)</f>
        <v>0</v>
      </c>
      <c r="F168" s="85">
        <f>IF(Fietsen!I167&gt;0,1,0)</f>
        <v>0</v>
      </c>
      <c r="G168" s="85">
        <f>IF(Lopen!H167&gt;0,1,0)</f>
        <v>0</v>
      </c>
      <c r="H168" s="107"/>
      <c r="I168" s="95">
        <f>IF(Zwemmen!E167="Zwembad Aalst",1,0)</f>
        <v>0</v>
      </c>
      <c r="J168" s="85">
        <f>IF(Zwemmen!E167="Zwembad Brussel",1,0)</f>
        <v>0</v>
      </c>
      <c r="K168" s="85">
        <f>IF(Zwemmen!E167="Zwembad Wachtebeke",1,0)</f>
        <v>0</v>
      </c>
      <c r="L168" s="85">
        <f>IF(Zwemmen!E167="Zwembad Ander",1,0)</f>
        <v>0</v>
      </c>
      <c r="M168" s="85">
        <f>IF(Zwemmen!E167="Open Water Nieuwdonk",1,0)</f>
        <v>0</v>
      </c>
      <c r="N168" s="85">
        <f>IF(Zwemmen!E167="Open Water Ander",1,0)</f>
        <v>0</v>
      </c>
      <c r="O168" s="104"/>
      <c r="P168" s="85">
        <f t="shared" si="11"/>
        <v>0</v>
      </c>
      <c r="Q168" s="85">
        <f t="shared" si="12"/>
        <v>0</v>
      </c>
      <c r="R168" s="104"/>
      <c r="S168" s="89">
        <f>IF(Zwemmen!F167="Techniek",Zwemmen!I167,0)</f>
        <v>0</v>
      </c>
      <c r="T168" s="89">
        <f>IF(Zwemmen!F167="Extensieve uithouding",Zwemmen!I167,0)</f>
        <v>0</v>
      </c>
      <c r="U168" s="89">
        <f>IF(Zwemmen!F167="Intensieve uithouding",Zwemmen!I167,0)</f>
        <v>0</v>
      </c>
      <c r="V168" s="89">
        <f>IF(Zwemmen!F167="Snelheid",Zwemmen!I167,0)</f>
        <v>0</v>
      </c>
      <c r="W168" s="96">
        <f>IF(Zwemmen!F167="Wedstrijd",Zwemmen!I167,0)</f>
        <v>0</v>
      </c>
      <c r="X168" s="124"/>
      <c r="Y168" s="8">
        <f>IF(Fietsen!H167="Wegfiets",Fietsen!I167,0)</f>
        <v>0</v>
      </c>
      <c r="Z168" s="8">
        <f>IF(Fietsen!H167="Tijdritfiets",Fietsen!I167,0)</f>
        <v>0</v>
      </c>
      <c r="AA168" s="8">
        <f>IF(Fietsen!H167="Mountainbike",Fietsen!I167,0)</f>
        <v>0</v>
      </c>
      <c r="AB168" s="124"/>
      <c r="AC168" s="8">
        <f>IF(Fietsen!G167="Weg",Fietsen!I167,0)</f>
        <v>0</v>
      </c>
      <c r="AD168" s="8">
        <f>IF(Fietsen!G167="Rollen",Fietsen!I167,0)</f>
        <v>0</v>
      </c>
      <c r="AE168" s="8">
        <f>IF(Fietsen!G167="Veld",Fietsen!I167,0)</f>
        <v>0</v>
      </c>
      <c r="AF168" s="125"/>
      <c r="AG168" s="8">
        <f>IF(Fietsen!E167="Herstel",Fietsen!I167,0)</f>
        <v>0</v>
      </c>
      <c r="AH168" s="8">
        <f>IF(Fietsen!E167="LSD",Fietsen!I167,0)</f>
        <v>0</v>
      </c>
      <c r="AI168" s="8">
        <f>IF(Fietsen!E167="Extensieve uithouding",Fietsen!I167,0)</f>
        <v>0</v>
      </c>
      <c r="AJ168" s="8">
        <f>IF(Fietsen!E167="Intensieve uithouding",Fietsen!I167,0)</f>
        <v>0</v>
      </c>
      <c r="AK168" s="8">
        <f>IF(Fietsen!E167="Interval/Blokken",Fietsen!I167,0)</f>
        <v>0</v>
      </c>
      <c r="AL168" s="8">
        <f>IF(Fietsen!E167="VO2max",Fietsen!I167,0)</f>
        <v>0</v>
      </c>
      <c r="AM168" s="8">
        <f>IF(Fietsen!E167="Snelheid",Fietsen!I167,0)</f>
        <v>0</v>
      </c>
      <c r="AN168" s="8">
        <f>IF(Fietsen!E167="Souplesse",Fietsen!I167,0)</f>
        <v>0</v>
      </c>
      <c r="AO168" s="8">
        <f>IF(Fietsen!E167="Krachtuithouding",Fietsen!I167,0)</f>
        <v>0</v>
      </c>
      <c r="AP168" s="8">
        <f>IF(Fietsen!E167="Explosieve kracht",Fietsen!I167,0)</f>
        <v>0</v>
      </c>
      <c r="AQ168" s="8">
        <f>IF(Fietsen!E167="Wedstrijd",Fietsen!I167,0)</f>
        <v>0</v>
      </c>
      <c r="AR168" s="125"/>
      <c r="AS168" s="143">
        <f>IF(Lopen!G167="Weg",Lopen!H167,0)</f>
        <v>0</v>
      </c>
      <c r="AT168" s="8">
        <f>IF(Lopen!G167="Veld",Lopen!H167,0)</f>
        <v>0</v>
      </c>
      <c r="AU168" s="8">
        <f>IF(Lopen!G167="Piste",Lopen!H167,0)</f>
        <v>0</v>
      </c>
      <c r="AV168" s="139"/>
      <c r="AW168" s="8">
        <f>IF(Lopen!E167="Herstel",Lopen!H167,0)</f>
        <v>0</v>
      </c>
      <c r="AX168" s="8">
        <f>IF(Lopen!E167="Extensieve duur",Lopen!H167,0)</f>
        <v>0</v>
      </c>
      <c r="AY168" s="8">
        <f>IF(Lopen!E167="Tempoloop",Lopen!H167,0)</f>
        <v>0</v>
      </c>
      <c r="AZ168" s="8">
        <f>IF(Lopen!E167="Wisselloop",Lopen!H167,0)</f>
        <v>0</v>
      </c>
      <c r="BA168" s="8">
        <f>IF(Lopen!E167="Blokloop",Lopen!H167,0)</f>
        <v>0</v>
      </c>
      <c r="BB168" s="8">
        <f>IF(Lopen!E167="Versnellingen",Lopen!H167,0)</f>
        <v>0</v>
      </c>
      <c r="BC168" s="8">
        <f>IF(Lopen!E167="Fartlek",Lopen!H167,0)</f>
        <v>0</v>
      </c>
      <c r="BD168" s="8">
        <f>IF(Lopen!E167="Krachttraining",Lopen!H167,0)</f>
        <v>0</v>
      </c>
      <c r="BE168" s="144">
        <f>IF(Lopen!E167="Wedstrijd",Lopen!H167,0)</f>
        <v>0</v>
      </c>
    </row>
    <row r="169" spans="1:57">
      <c r="A169" s="199"/>
      <c r="B169" s="19" t="s">
        <v>12</v>
      </c>
      <c r="C169" s="77">
        <v>40614</v>
      </c>
      <c r="D169" s="153"/>
      <c r="E169" s="86">
        <f>IF(Zwemmen!H168&gt;0,1,0)</f>
        <v>0</v>
      </c>
      <c r="F169" s="86">
        <f>IF(Fietsen!I168&gt;0,1,0)</f>
        <v>0</v>
      </c>
      <c r="G169" s="86">
        <f>IF(Lopen!H168&gt;0,1,0)</f>
        <v>0</v>
      </c>
      <c r="H169" s="107"/>
      <c r="I169" s="97">
        <f>IF(Zwemmen!E168="Zwembad Aalst",1,0)</f>
        <v>0</v>
      </c>
      <c r="J169" s="86">
        <f>IF(Zwemmen!E168="Zwembad Brussel",1,0)</f>
        <v>0</v>
      </c>
      <c r="K169" s="86">
        <f>IF(Zwemmen!E168="Zwembad Wachtebeke",1,0)</f>
        <v>0</v>
      </c>
      <c r="L169" s="86">
        <f>IF(Zwemmen!E168="Zwembad Ander",1,0)</f>
        <v>0</v>
      </c>
      <c r="M169" s="86">
        <f>IF(Zwemmen!E168="Open Water Nieuwdonk",1,0)</f>
        <v>0</v>
      </c>
      <c r="N169" s="86">
        <f>IF(Zwemmen!E168="Open Water Ander",1,0)</f>
        <v>0</v>
      </c>
      <c r="O169" s="104"/>
      <c r="P169" s="86">
        <f t="shared" si="11"/>
        <v>0</v>
      </c>
      <c r="Q169" s="86">
        <f t="shared" si="12"/>
        <v>0</v>
      </c>
      <c r="R169" s="104"/>
      <c r="S169" s="90">
        <f>IF(Zwemmen!F168="Techniek",Zwemmen!I168,0)</f>
        <v>0</v>
      </c>
      <c r="T169" s="90">
        <f>IF(Zwemmen!F168="Extensieve uithouding",Zwemmen!I168,0)</f>
        <v>0</v>
      </c>
      <c r="U169" s="90">
        <f>IF(Zwemmen!F168="Intensieve uithouding",Zwemmen!I168,0)</f>
        <v>0</v>
      </c>
      <c r="V169" s="90">
        <f>IF(Zwemmen!F168="Snelheid",Zwemmen!I168,0)</f>
        <v>0</v>
      </c>
      <c r="W169" s="98">
        <f>IF(Zwemmen!F168="Wedstrijd",Zwemmen!I168,0)</f>
        <v>0</v>
      </c>
      <c r="X169" s="124"/>
      <c r="Y169" s="122">
        <f>IF(Fietsen!H168="Wegfiets",Fietsen!I168,0)</f>
        <v>0</v>
      </c>
      <c r="Z169" s="122">
        <f>IF(Fietsen!H168="Tijdritfiets",Fietsen!I168,0)</f>
        <v>0</v>
      </c>
      <c r="AA169" s="122">
        <f>IF(Fietsen!H168="Mountainbike",Fietsen!I168,0)</f>
        <v>0</v>
      </c>
      <c r="AB169" s="124"/>
      <c r="AC169" s="122">
        <f>IF(Fietsen!G168="Weg",Fietsen!I168,0)</f>
        <v>0</v>
      </c>
      <c r="AD169" s="122">
        <f>IF(Fietsen!G168="Rollen",Fietsen!I168,0)</f>
        <v>0</v>
      </c>
      <c r="AE169" s="122">
        <f>IF(Fietsen!G168="Veld",Fietsen!I168,0)</f>
        <v>0</v>
      </c>
      <c r="AF169" s="125"/>
      <c r="AG169" s="122">
        <f>IF(Fietsen!E168="Herstel",Fietsen!I168,0)</f>
        <v>0</v>
      </c>
      <c r="AH169" s="122">
        <f>IF(Fietsen!E168="LSD",Fietsen!I168,0)</f>
        <v>0</v>
      </c>
      <c r="AI169" s="122">
        <f>IF(Fietsen!E168="Extensieve uithouding",Fietsen!I168,0)</f>
        <v>0</v>
      </c>
      <c r="AJ169" s="122">
        <f>IF(Fietsen!E168="Intensieve uithouding",Fietsen!I168,0)</f>
        <v>0</v>
      </c>
      <c r="AK169" s="122">
        <f>IF(Fietsen!E168="Interval/Blokken",Fietsen!I168,0)</f>
        <v>0</v>
      </c>
      <c r="AL169" s="122">
        <f>IF(Fietsen!E168="VO2max",Fietsen!I168,0)</f>
        <v>0</v>
      </c>
      <c r="AM169" s="122">
        <f>IF(Fietsen!E168="Snelheid",Fietsen!I168,0)</f>
        <v>0</v>
      </c>
      <c r="AN169" s="122">
        <f>IF(Fietsen!E168="Souplesse",Fietsen!I168,0)</f>
        <v>0</v>
      </c>
      <c r="AO169" s="122">
        <f>IF(Fietsen!E168="Krachtuithouding",Fietsen!I168,0)</f>
        <v>0</v>
      </c>
      <c r="AP169" s="122">
        <f>IF(Fietsen!E168="Explosieve kracht",Fietsen!I168,0)</f>
        <v>0</v>
      </c>
      <c r="AQ169" s="122">
        <f>IF(Fietsen!E168="Wedstrijd",Fietsen!I168,0)</f>
        <v>0</v>
      </c>
      <c r="AR169" s="125"/>
      <c r="AS169" s="141">
        <f>IF(Lopen!G168="Weg",Lopen!H168,0)</f>
        <v>0</v>
      </c>
      <c r="AT169" s="122">
        <f>IF(Lopen!G168="Veld",Lopen!H168,0)</f>
        <v>0</v>
      </c>
      <c r="AU169" s="122">
        <f>IF(Lopen!G168="Piste",Lopen!H168,0)</f>
        <v>0</v>
      </c>
      <c r="AV169" s="139"/>
      <c r="AW169" s="122">
        <f>IF(Lopen!E168="Herstel",Lopen!H168,0)</f>
        <v>0</v>
      </c>
      <c r="AX169" s="122">
        <f>IF(Lopen!E168="Extensieve duur",Lopen!H168,0)</f>
        <v>0</v>
      </c>
      <c r="AY169" s="122">
        <f>IF(Lopen!E168="Tempoloop",Lopen!H168,0)</f>
        <v>0</v>
      </c>
      <c r="AZ169" s="122">
        <f>IF(Lopen!E168="Wisselloop",Lopen!H168,0)</f>
        <v>0</v>
      </c>
      <c r="BA169" s="122">
        <f>IF(Lopen!E168="Blokloop",Lopen!H168,0)</f>
        <v>0</v>
      </c>
      <c r="BB169" s="122">
        <f>IF(Lopen!E168="Versnellingen",Lopen!H168,0)</f>
        <v>0</v>
      </c>
      <c r="BC169" s="122">
        <f>IF(Lopen!E168="Fartlek",Lopen!H168,0)</f>
        <v>0</v>
      </c>
      <c r="BD169" s="122">
        <f>IF(Lopen!E168="Krachttraining",Lopen!H168,0)</f>
        <v>0</v>
      </c>
      <c r="BE169" s="142">
        <f>IF(Lopen!E168="Wedstrijd",Lopen!H168,0)</f>
        <v>0</v>
      </c>
    </row>
    <row r="170" spans="1:57">
      <c r="A170" s="199"/>
      <c r="B170" s="19" t="s">
        <v>13</v>
      </c>
      <c r="C170" s="77">
        <v>40615</v>
      </c>
      <c r="D170" s="153"/>
      <c r="E170" s="86">
        <f>IF(Zwemmen!H169&gt;0,1,0)</f>
        <v>0</v>
      </c>
      <c r="F170" s="86">
        <f>IF(Fietsen!I169&gt;0,1,0)</f>
        <v>0</v>
      </c>
      <c r="G170" s="86">
        <f>IF(Lopen!H169&gt;0,1,0)</f>
        <v>0</v>
      </c>
      <c r="H170" s="107"/>
      <c r="I170" s="97">
        <f>IF(Zwemmen!E169="Zwembad Aalst",1,0)</f>
        <v>0</v>
      </c>
      <c r="J170" s="86">
        <f>IF(Zwemmen!E169="Zwembad Brussel",1,0)</f>
        <v>0</v>
      </c>
      <c r="K170" s="86">
        <f>IF(Zwemmen!E169="Zwembad Wachtebeke",1,0)</f>
        <v>0</v>
      </c>
      <c r="L170" s="86">
        <f>IF(Zwemmen!E169="Zwembad Ander",1,0)</f>
        <v>0</v>
      </c>
      <c r="M170" s="86">
        <f>IF(Zwemmen!E169="Open Water Nieuwdonk",1,0)</f>
        <v>0</v>
      </c>
      <c r="N170" s="86">
        <f>IF(Zwemmen!E169="Open Water Ander",1,0)</f>
        <v>0</v>
      </c>
      <c r="O170" s="104"/>
      <c r="P170" s="86">
        <f t="shared" si="11"/>
        <v>0</v>
      </c>
      <c r="Q170" s="86">
        <f t="shared" si="12"/>
        <v>0</v>
      </c>
      <c r="R170" s="104"/>
      <c r="S170" s="90">
        <f>IF(Zwemmen!F169="Techniek",Zwemmen!I169,0)</f>
        <v>0</v>
      </c>
      <c r="T170" s="90">
        <f>IF(Zwemmen!F169="Extensieve uithouding",Zwemmen!I169,0)</f>
        <v>0</v>
      </c>
      <c r="U170" s="90">
        <f>IF(Zwemmen!F169="Intensieve uithouding",Zwemmen!I169,0)</f>
        <v>0</v>
      </c>
      <c r="V170" s="90">
        <f>IF(Zwemmen!F169="Snelheid",Zwemmen!I169,0)</f>
        <v>0</v>
      </c>
      <c r="W170" s="98">
        <f>IF(Zwemmen!F169="Wedstrijd",Zwemmen!I169,0)</f>
        <v>0</v>
      </c>
      <c r="X170" s="124"/>
      <c r="Y170" s="122">
        <f>IF(Fietsen!H169="Wegfiets",Fietsen!I169,0)</f>
        <v>0</v>
      </c>
      <c r="Z170" s="122">
        <f>IF(Fietsen!H169="Tijdritfiets",Fietsen!I169,0)</f>
        <v>0</v>
      </c>
      <c r="AA170" s="122">
        <f>IF(Fietsen!H169="Mountainbike",Fietsen!I169,0)</f>
        <v>0</v>
      </c>
      <c r="AB170" s="124"/>
      <c r="AC170" s="122">
        <f>IF(Fietsen!G169="Weg",Fietsen!I169,0)</f>
        <v>0</v>
      </c>
      <c r="AD170" s="122">
        <f>IF(Fietsen!G169="Rollen",Fietsen!I169,0)</f>
        <v>0</v>
      </c>
      <c r="AE170" s="122">
        <f>IF(Fietsen!G169="Veld",Fietsen!I169,0)</f>
        <v>0</v>
      </c>
      <c r="AF170" s="125"/>
      <c r="AG170" s="122">
        <f>IF(Fietsen!E169="Herstel",Fietsen!I169,0)</f>
        <v>0</v>
      </c>
      <c r="AH170" s="122">
        <f>IF(Fietsen!E169="LSD",Fietsen!I169,0)</f>
        <v>0</v>
      </c>
      <c r="AI170" s="122">
        <f>IF(Fietsen!E169="Extensieve uithouding",Fietsen!I169,0)</f>
        <v>0</v>
      </c>
      <c r="AJ170" s="122">
        <f>IF(Fietsen!E169="Intensieve uithouding",Fietsen!I169,0)</f>
        <v>0</v>
      </c>
      <c r="AK170" s="122">
        <f>IF(Fietsen!E169="Interval/Blokken",Fietsen!I169,0)</f>
        <v>0</v>
      </c>
      <c r="AL170" s="122">
        <f>IF(Fietsen!E169="VO2max",Fietsen!I169,0)</f>
        <v>0</v>
      </c>
      <c r="AM170" s="122">
        <f>IF(Fietsen!E169="Snelheid",Fietsen!I169,0)</f>
        <v>0</v>
      </c>
      <c r="AN170" s="122">
        <f>IF(Fietsen!E169="Souplesse",Fietsen!I169,0)</f>
        <v>0</v>
      </c>
      <c r="AO170" s="122">
        <f>IF(Fietsen!E169="Krachtuithouding",Fietsen!I169,0)</f>
        <v>0</v>
      </c>
      <c r="AP170" s="122">
        <f>IF(Fietsen!E169="Explosieve kracht",Fietsen!I169,0)</f>
        <v>0</v>
      </c>
      <c r="AQ170" s="122">
        <f>IF(Fietsen!E169="Wedstrijd",Fietsen!I169,0)</f>
        <v>0</v>
      </c>
      <c r="AR170" s="125"/>
      <c r="AS170" s="141">
        <f>IF(Lopen!G169="Weg",Lopen!H169,0)</f>
        <v>0</v>
      </c>
      <c r="AT170" s="122">
        <f>IF(Lopen!G169="Veld",Lopen!H169,0)</f>
        <v>0</v>
      </c>
      <c r="AU170" s="122">
        <f>IF(Lopen!G169="Piste",Lopen!H169,0)</f>
        <v>0</v>
      </c>
      <c r="AV170" s="139"/>
      <c r="AW170" s="122">
        <f>IF(Lopen!E169="Herstel",Lopen!H169,0)</f>
        <v>0</v>
      </c>
      <c r="AX170" s="122">
        <f>IF(Lopen!E169="Extensieve duur",Lopen!H169,0)</f>
        <v>0</v>
      </c>
      <c r="AY170" s="122">
        <f>IF(Lopen!E169="Tempoloop",Lopen!H169,0)</f>
        <v>0</v>
      </c>
      <c r="AZ170" s="122">
        <f>IF(Lopen!E169="Wisselloop",Lopen!H169,0)</f>
        <v>0</v>
      </c>
      <c r="BA170" s="122">
        <f>IF(Lopen!E169="Blokloop",Lopen!H169,0)</f>
        <v>0</v>
      </c>
      <c r="BB170" s="122">
        <f>IF(Lopen!E169="Versnellingen",Lopen!H169,0)</f>
        <v>0</v>
      </c>
      <c r="BC170" s="122">
        <f>IF(Lopen!E169="Fartlek",Lopen!H169,0)</f>
        <v>0</v>
      </c>
      <c r="BD170" s="122">
        <f>IF(Lopen!E169="Krachttraining",Lopen!H169,0)</f>
        <v>0</v>
      </c>
      <c r="BE170" s="142">
        <f>IF(Lopen!E169="Wedstrijd",Lopen!H169,0)</f>
        <v>0</v>
      </c>
    </row>
    <row r="171" spans="1:57">
      <c r="A171" s="199" t="s">
        <v>44</v>
      </c>
      <c r="B171" s="83" t="s">
        <v>14</v>
      </c>
      <c r="C171" s="75">
        <v>40616</v>
      </c>
      <c r="D171" s="153"/>
      <c r="E171" s="85">
        <f>IF(Zwemmen!H170&gt;0,1,0)</f>
        <v>0</v>
      </c>
      <c r="F171" s="85">
        <f>IF(Fietsen!I170&gt;0,1,0)</f>
        <v>0</v>
      </c>
      <c r="G171" s="85">
        <f>IF(Lopen!H170&gt;0,1,0)</f>
        <v>0</v>
      </c>
      <c r="H171" s="107"/>
      <c r="I171" s="95">
        <f>IF(Zwemmen!E170="Zwembad Aalst",1,0)</f>
        <v>0</v>
      </c>
      <c r="J171" s="85">
        <f>IF(Zwemmen!E170="Zwembad Brussel",1,0)</f>
        <v>0</v>
      </c>
      <c r="K171" s="85">
        <f>IF(Zwemmen!E170="Zwembad Wachtebeke",1,0)</f>
        <v>0</v>
      </c>
      <c r="L171" s="85">
        <f>IF(Zwemmen!E170="Zwembad Ander",1,0)</f>
        <v>0</v>
      </c>
      <c r="M171" s="85">
        <f>IF(Zwemmen!E170="Open Water Nieuwdonk",1,0)</f>
        <v>0</v>
      </c>
      <c r="N171" s="85">
        <f>IF(Zwemmen!E170="Open Water Ander",1,0)</f>
        <v>0</v>
      </c>
      <c r="O171" s="104"/>
      <c r="P171" s="85">
        <f t="shared" si="11"/>
        <v>0</v>
      </c>
      <c r="Q171" s="85">
        <f t="shared" si="12"/>
        <v>0</v>
      </c>
      <c r="R171" s="104"/>
      <c r="S171" s="89">
        <f>IF(Zwemmen!F170="Techniek",Zwemmen!I170,0)</f>
        <v>0</v>
      </c>
      <c r="T171" s="89">
        <f>IF(Zwemmen!F170="Extensieve uithouding",Zwemmen!I170,0)</f>
        <v>0</v>
      </c>
      <c r="U171" s="89">
        <f>IF(Zwemmen!F170="Intensieve uithouding",Zwemmen!I170,0)</f>
        <v>0</v>
      </c>
      <c r="V171" s="89">
        <f>IF(Zwemmen!F170="Snelheid",Zwemmen!I170,0)</f>
        <v>0</v>
      </c>
      <c r="W171" s="96">
        <f>IF(Zwemmen!F170="Wedstrijd",Zwemmen!I170,0)</f>
        <v>0</v>
      </c>
      <c r="X171" s="124"/>
      <c r="Y171" s="8">
        <f>IF(Fietsen!H170="Wegfiets",Fietsen!I170,0)</f>
        <v>0</v>
      </c>
      <c r="Z171" s="8">
        <f>IF(Fietsen!H170="Tijdritfiets",Fietsen!I170,0)</f>
        <v>0</v>
      </c>
      <c r="AA171" s="8">
        <f>IF(Fietsen!H170="Mountainbike",Fietsen!I170,0)</f>
        <v>0</v>
      </c>
      <c r="AB171" s="124"/>
      <c r="AC171" s="8">
        <f>IF(Fietsen!G170="Weg",Fietsen!I170,0)</f>
        <v>0</v>
      </c>
      <c r="AD171" s="8">
        <f>IF(Fietsen!G170="Rollen",Fietsen!I170,0)</f>
        <v>0</v>
      </c>
      <c r="AE171" s="8">
        <f>IF(Fietsen!G170="Veld",Fietsen!I170,0)</f>
        <v>0</v>
      </c>
      <c r="AF171" s="125"/>
      <c r="AG171" s="8">
        <f>IF(Fietsen!E170="Herstel",Fietsen!I170,0)</f>
        <v>0</v>
      </c>
      <c r="AH171" s="8">
        <f>IF(Fietsen!E170="LSD",Fietsen!I170,0)</f>
        <v>0</v>
      </c>
      <c r="AI171" s="8">
        <f>IF(Fietsen!E170="Extensieve uithouding",Fietsen!I170,0)</f>
        <v>0</v>
      </c>
      <c r="AJ171" s="8">
        <f>IF(Fietsen!E170="Intensieve uithouding",Fietsen!I170,0)</f>
        <v>0</v>
      </c>
      <c r="AK171" s="8">
        <f>IF(Fietsen!E170="Interval/Blokken",Fietsen!I170,0)</f>
        <v>0</v>
      </c>
      <c r="AL171" s="8">
        <f>IF(Fietsen!E170="VO2max",Fietsen!I170,0)</f>
        <v>0</v>
      </c>
      <c r="AM171" s="8">
        <f>IF(Fietsen!E170="Snelheid",Fietsen!I170,0)</f>
        <v>0</v>
      </c>
      <c r="AN171" s="8">
        <f>IF(Fietsen!E170="Souplesse",Fietsen!I170,0)</f>
        <v>0</v>
      </c>
      <c r="AO171" s="8">
        <f>IF(Fietsen!E170="Krachtuithouding",Fietsen!I170,0)</f>
        <v>0</v>
      </c>
      <c r="AP171" s="8">
        <f>IF(Fietsen!E170="Explosieve kracht",Fietsen!I170,0)</f>
        <v>0</v>
      </c>
      <c r="AQ171" s="8">
        <f>IF(Fietsen!E170="Wedstrijd",Fietsen!I170,0)</f>
        <v>0</v>
      </c>
      <c r="AR171" s="125"/>
      <c r="AS171" s="143">
        <f>IF(Lopen!G170="Weg",Lopen!H170,0)</f>
        <v>0</v>
      </c>
      <c r="AT171" s="8">
        <f>IF(Lopen!G170="Veld",Lopen!H170,0)</f>
        <v>0</v>
      </c>
      <c r="AU171" s="8">
        <f>IF(Lopen!G170="Piste",Lopen!H170,0)</f>
        <v>0</v>
      </c>
      <c r="AV171" s="139"/>
      <c r="AW171" s="8">
        <f>IF(Lopen!E170="Herstel",Lopen!H170,0)</f>
        <v>0</v>
      </c>
      <c r="AX171" s="8">
        <f>IF(Lopen!E170="Extensieve duur",Lopen!H170,0)</f>
        <v>0</v>
      </c>
      <c r="AY171" s="8">
        <f>IF(Lopen!E170="Tempoloop",Lopen!H170,0)</f>
        <v>0</v>
      </c>
      <c r="AZ171" s="8">
        <f>IF(Lopen!E170="Wisselloop",Lopen!H170,0)</f>
        <v>0</v>
      </c>
      <c r="BA171" s="8">
        <f>IF(Lopen!E170="Blokloop",Lopen!H170,0)</f>
        <v>0</v>
      </c>
      <c r="BB171" s="8">
        <f>IF(Lopen!E170="Versnellingen",Lopen!H170,0)</f>
        <v>0</v>
      </c>
      <c r="BC171" s="8">
        <f>IF(Lopen!E170="Fartlek",Lopen!H170,0)</f>
        <v>0</v>
      </c>
      <c r="BD171" s="8">
        <f>IF(Lopen!E170="Krachttraining",Lopen!H170,0)</f>
        <v>0</v>
      </c>
      <c r="BE171" s="144">
        <f>IF(Lopen!E170="Wedstrijd",Lopen!H170,0)</f>
        <v>0</v>
      </c>
    </row>
    <row r="172" spans="1:57">
      <c r="A172" s="199"/>
      <c r="B172" s="83" t="s">
        <v>15</v>
      </c>
      <c r="C172" s="75">
        <v>40617</v>
      </c>
      <c r="D172" s="153"/>
      <c r="E172" s="85">
        <f>IF(Zwemmen!H171&gt;0,1,0)</f>
        <v>0</v>
      </c>
      <c r="F172" s="85">
        <f>IF(Fietsen!I171&gt;0,1,0)</f>
        <v>0</v>
      </c>
      <c r="G172" s="85">
        <f>IF(Lopen!H171&gt;0,1,0)</f>
        <v>0</v>
      </c>
      <c r="H172" s="107"/>
      <c r="I172" s="95">
        <f>IF(Zwemmen!E171="Zwembad Aalst",1,0)</f>
        <v>0</v>
      </c>
      <c r="J172" s="85">
        <f>IF(Zwemmen!E171="Zwembad Brussel",1,0)</f>
        <v>0</v>
      </c>
      <c r="K172" s="85">
        <f>IF(Zwemmen!E171="Zwembad Wachtebeke",1,0)</f>
        <v>0</v>
      </c>
      <c r="L172" s="85">
        <f>IF(Zwemmen!E171="Zwembad Ander",1,0)</f>
        <v>0</v>
      </c>
      <c r="M172" s="85">
        <f>IF(Zwemmen!E171="Open Water Nieuwdonk",1,0)</f>
        <v>0</v>
      </c>
      <c r="N172" s="85">
        <f>IF(Zwemmen!E171="Open Water Ander",1,0)</f>
        <v>0</v>
      </c>
      <c r="O172" s="104"/>
      <c r="P172" s="85">
        <f t="shared" si="11"/>
        <v>0</v>
      </c>
      <c r="Q172" s="85">
        <f t="shared" si="12"/>
        <v>0</v>
      </c>
      <c r="R172" s="104"/>
      <c r="S172" s="89">
        <f>IF(Zwemmen!F171="Techniek",Zwemmen!I171,0)</f>
        <v>0</v>
      </c>
      <c r="T172" s="89">
        <f>IF(Zwemmen!F171="Extensieve uithouding",Zwemmen!I171,0)</f>
        <v>0</v>
      </c>
      <c r="U172" s="89">
        <f>IF(Zwemmen!F171="Intensieve uithouding",Zwemmen!I171,0)</f>
        <v>0</v>
      </c>
      <c r="V172" s="89">
        <f>IF(Zwemmen!F171="Snelheid",Zwemmen!I171,0)</f>
        <v>0</v>
      </c>
      <c r="W172" s="96">
        <f>IF(Zwemmen!F171="Wedstrijd",Zwemmen!I171,0)</f>
        <v>0</v>
      </c>
      <c r="X172" s="124"/>
      <c r="Y172" s="8">
        <f>IF(Fietsen!H171="Wegfiets",Fietsen!I171,0)</f>
        <v>0</v>
      </c>
      <c r="Z172" s="8">
        <f>IF(Fietsen!H171="Tijdritfiets",Fietsen!I171,0)</f>
        <v>0</v>
      </c>
      <c r="AA172" s="8">
        <f>IF(Fietsen!H171="Mountainbike",Fietsen!I171,0)</f>
        <v>0</v>
      </c>
      <c r="AB172" s="124"/>
      <c r="AC172" s="8">
        <f>IF(Fietsen!G171="Weg",Fietsen!I171,0)</f>
        <v>0</v>
      </c>
      <c r="AD172" s="8">
        <f>IF(Fietsen!G171="Rollen",Fietsen!I171,0)</f>
        <v>0</v>
      </c>
      <c r="AE172" s="8">
        <f>IF(Fietsen!G171="Veld",Fietsen!I171,0)</f>
        <v>0</v>
      </c>
      <c r="AF172" s="125"/>
      <c r="AG172" s="8">
        <f>IF(Fietsen!E171="Herstel",Fietsen!I171,0)</f>
        <v>0</v>
      </c>
      <c r="AH172" s="8">
        <f>IF(Fietsen!E171="LSD",Fietsen!I171,0)</f>
        <v>0</v>
      </c>
      <c r="AI172" s="8">
        <f>IF(Fietsen!E171="Extensieve uithouding",Fietsen!I171,0)</f>
        <v>0</v>
      </c>
      <c r="AJ172" s="8">
        <f>IF(Fietsen!E171="Intensieve uithouding",Fietsen!I171,0)</f>
        <v>0</v>
      </c>
      <c r="AK172" s="8">
        <f>IF(Fietsen!E171="Interval/Blokken",Fietsen!I171,0)</f>
        <v>0</v>
      </c>
      <c r="AL172" s="8">
        <f>IF(Fietsen!E171="VO2max",Fietsen!I171,0)</f>
        <v>0</v>
      </c>
      <c r="AM172" s="8">
        <f>IF(Fietsen!E171="Snelheid",Fietsen!I171,0)</f>
        <v>0</v>
      </c>
      <c r="AN172" s="8">
        <f>IF(Fietsen!E171="Souplesse",Fietsen!I171,0)</f>
        <v>0</v>
      </c>
      <c r="AO172" s="8">
        <f>IF(Fietsen!E171="Krachtuithouding",Fietsen!I171,0)</f>
        <v>0</v>
      </c>
      <c r="AP172" s="8">
        <f>IF(Fietsen!E171="Explosieve kracht",Fietsen!I171,0)</f>
        <v>0</v>
      </c>
      <c r="AQ172" s="8">
        <f>IF(Fietsen!E171="Wedstrijd",Fietsen!I171,0)</f>
        <v>0</v>
      </c>
      <c r="AR172" s="125"/>
      <c r="AS172" s="143">
        <f>IF(Lopen!G171="Weg",Lopen!H171,0)</f>
        <v>0</v>
      </c>
      <c r="AT172" s="8">
        <f>IF(Lopen!G171="Veld",Lopen!H171,0)</f>
        <v>0</v>
      </c>
      <c r="AU172" s="8">
        <f>IF(Lopen!G171="Piste",Lopen!H171,0)</f>
        <v>0</v>
      </c>
      <c r="AV172" s="139"/>
      <c r="AW172" s="8">
        <f>IF(Lopen!E171="Herstel",Lopen!H171,0)</f>
        <v>0</v>
      </c>
      <c r="AX172" s="8">
        <f>IF(Lopen!E171="Extensieve duur",Lopen!H171,0)</f>
        <v>0</v>
      </c>
      <c r="AY172" s="8">
        <f>IF(Lopen!E171="Tempoloop",Lopen!H171,0)</f>
        <v>0</v>
      </c>
      <c r="AZ172" s="8">
        <f>IF(Lopen!E171="Wisselloop",Lopen!H171,0)</f>
        <v>0</v>
      </c>
      <c r="BA172" s="8">
        <f>IF(Lopen!E171="Blokloop",Lopen!H171,0)</f>
        <v>0</v>
      </c>
      <c r="BB172" s="8">
        <f>IF(Lopen!E171="Versnellingen",Lopen!H171,0)</f>
        <v>0</v>
      </c>
      <c r="BC172" s="8">
        <f>IF(Lopen!E171="Fartlek",Lopen!H171,0)</f>
        <v>0</v>
      </c>
      <c r="BD172" s="8">
        <f>IF(Lopen!E171="Krachttraining",Lopen!H171,0)</f>
        <v>0</v>
      </c>
      <c r="BE172" s="144">
        <f>IF(Lopen!E171="Wedstrijd",Lopen!H171,0)</f>
        <v>0</v>
      </c>
    </row>
    <row r="173" spans="1:57">
      <c r="A173" s="199"/>
      <c r="B173" s="83" t="s">
        <v>16</v>
      </c>
      <c r="C173" s="75">
        <v>40618</v>
      </c>
      <c r="D173" s="153"/>
      <c r="E173" s="85">
        <f>IF(Zwemmen!H172&gt;0,1,0)</f>
        <v>0</v>
      </c>
      <c r="F173" s="85">
        <f>IF(Fietsen!I172&gt;0,1,0)</f>
        <v>0</v>
      </c>
      <c r="G173" s="85">
        <f>IF(Lopen!H172&gt;0,1,0)</f>
        <v>0</v>
      </c>
      <c r="H173" s="107"/>
      <c r="I173" s="95">
        <f>IF(Zwemmen!E172="Zwembad Aalst",1,0)</f>
        <v>0</v>
      </c>
      <c r="J173" s="85">
        <f>IF(Zwemmen!E172="Zwembad Brussel",1,0)</f>
        <v>0</v>
      </c>
      <c r="K173" s="85">
        <f>IF(Zwemmen!E172="Zwembad Wachtebeke",1,0)</f>
        <v>0</v>
      </c>
      <c r="L173" s="85">
        <f>IF(Zwemmen!E172="Zwembad Ander",1,0)</f>
        <v>0</v>
      </c>
      <c r="M173" s="85">
        <f>IF(Zwemmen!E172="Open Water Nieuwdonk",1,0)</f>
        <v>0</v>
      </c>
      <c r="N173" s="85">
        <f>IF(Zwemmen!E172="Open Water Ander",1,0)</f>
        <v>0</v>
      </c>
      <c r="O173" s="104"/>
      <c r="P173" s="85">
        <f t="shared" si="11"/>
        <v>0</v>
      </c>
      <c r="Q173" s="85">
        <f t="shared" si="12"/>
        <v>0</v>
      </c>
      <c r="R173" s="104"/>
      <c r="S173" s="89">
        <f>IF(Zwemmen!F172="Techniek",Zwemmen!I172,0)</f>
        <v>0</v>
      </c>
      <c r="T173" s="89">
        <f>IF(Zwemmen!F172="Extensieve uithouding",Zwemmen!I172,0)</f>
        <v>0</v>
      </c>
      <c r="U173" s="89">
        <f>IF(Zwemmen!F172="Intensieve uithouding",Zwemmen!I172,0)</f>
        <v>0</v>
      </c>
      <c r="V173" s="89">
        <f>IF(Zwemmen!F172="Snelheid",Zwemmen!I172,0)</f>
        <v>0</v>
      </c>
      <c r="W173" s="96">
        <f>IF(Zwemmen!F172="Wedstrijd",Zwemmen!I172,0)</f>
        <v>0</v>
      </c>
      <c r="X173" s="124"/>
      <c r="Y173" s="8">
        <f>IF(Fietsen!H172="Wegfiets",Fietsen!I172,0)</f>
        <v>0</v>
      </c>
      <c r="Z173" s="8">
        <f>IF(Fietsen!H172="Tijdritfiets",Fietsen!I172,0)</f>
        <v>0</v>
      </c>
      <c r="AA173" s="8">
        <f>IF(Fietsen!H172="Mountainbike",Fietsen!I172,0)</f>
        <v>0</v>
      </c>
      <c r="AB173" s="124"/>
      <c r="AC173" s="8">
        <f>IF(Fietsen!G172="Weg",Fietsen!I172,0)</f>
        <v>0</v>
      </c>
      <c r="AD173" s="8">
        <f>IF(Fietsen!G172="Rollen",Fietsen!I172,0)</f>
        <v>0</v>
      </c>
      <c r="AE173" s="8">
        <f>IF(Fietsen!G172="Veld",Fietsen!I172,0)</f>
        <v>0</v>
      </c>
      <c r="AF173" s="125"/>
      <c r="AG173" s="8">
        <f>IF(Fietsen!E172="Herstel",Fietsen!I172,0)</f>
        <v>0</v>
      </c>
      <c r="AH173" s="8">
        <f>IF(Fietsen!E172="LSD",Fietsen!I172,0)</f>
        <v>0</v>
      </c>
      <c r="AI173" s="8">
        <f>IF(Fietsen!E172="Extensieve uithouding",Fietsen!I172,0)</f>
        <v>0</v>
      </c>
      <c r="AJ173" s="8">
        <f>IF(Fietsen!E172="Intensieve uithouding",Fietsen!I172,0)</f>
        <v>0</v>
      </c>
      <c r="AK173" s="8">
        <f>IF(Fietsen!E172="Interval/Blokken",Fietsen!I172,0)</f>
        <v>0</v>
      </c>
      <c r="AL173" s="8">
        <f>IF(Fietsen!E172="VO2max",Fietsen!I172,0)</f>
        <v>0</v>
      </c>
      <c r="AM173" s="8">
        <f>IF(Fietsen!E172="Snelheid",Fietsen!I172,0)</f>
        <v>0</v>
      </c>
      <c r="AN173" s="8">
        <f>IF(Fietsen!E172="Souplesse",Fietsen!I172,0)</f>
        <v>0</v>
      </c>
      <c r="AO173" s="8">
        <f>IF(Fietsen!E172="Krachtuithouding",Fietsen!I172,0)</f>
        <v>0</v>
      </c>
      <c r="AP173" s="8">
        <f>IF(Fietsen!E172="Explosieve kracht",Fietsen!I172,0)</f>
        <v>0</v>
      </c>
      <c r="AQ173" s="8">
        <f>IF(Fietsen!E172="Wedstrijd",Fietsen!I172,0)</f>
        <v>0</v>
      </c>
      <c r="AR173" s="125"/>
      <c r="AS173" s="143">
        <f>IF(Lopen!G172="Weg",Lopen!H172,0)</f>
        <v>0</v>
      </c>
      <c r="AT173" s="8">
        <f>IF(Lopen!G172="Veld",Lopen!H172,0)</f>
        <v>0</v>
      </c>
      <c r="AU173" s="8">
        <f>IF(Lopen!G172="Piste",Lopen!H172,0)</f>
        <v>0</v>
      </c>
      <c r="AV173" s="139"/>
      <c r="AW173" s="8">
        <f>IF(Lopen!E172="Herstel",Lopen!H172,0)</f>
        <v>0</v>
      </c>
      <c r="AX173" s="8">
        <f>IF(Lopen!E172="Extensieve duur",Lopen!H172,0)</f>
        <v>0</v>
      </c>
      <c r="AY173" s="8">
        <f>IF(Lopen!E172="Tempoloop",Lopen!H172,0)</f>
        <v>0</v>
      </c>
      <c r="AZ173" s="8">
        <f>IF(Lopen!E172="Wisselloop",Lopen!H172,0)</f>
        <v>0</v>
      </c>
      <c r="BA173" s="8">
        <f>IF(Lopen!E172="Blokloop",Lopen!H172,0)</f>
        <v>0</v>
      </c>
      <c r="BB173" s="8">
        <f>IF(Lopen!E172="Versnellingen",Lopen!H172,0)</f>
        <v>0</v>
      </c>
      <c r="BC173" s="8">
        <f>IF(Lopen!E172="Fartlek",Lopen!H172,0)</f>
        <v>0</v>
      </c>
      <c r="BD173" s="8">
        <f>IF(Lopen!E172="Krachttraining",Lopen!H172,0)</f>
        <v>0</v>
      </c>
      <c r="BE173" s="144">
        <f>IF(Lopen!E172="Wedstrijd",Lopen!H172,0)</f>
        <v>0</v>
      </c>
    </row>
    <row r="174" spans="1:57">
      <c r="A174" s="199"/>
      <c r="B174" s="83" t="s">
        <v>17</v>
      </c>
      <c r="C174" s="75">
        <v>40619</v>
      </c>
      <c r="D174" s="153"/>
      <c r="E174" s="85">
        <f>IF(Zwemmen!H173&gt;0,1,0)</f>
        <v>0</v>
      </c>
      <c r="F174" s="85">
        <f>IF(Fietsen!I173&gt;0,1,0)</f>
        <v>0</v>
      </c>
      <c r="G174" s="85">
        <f>IF(Lopen!H173&gt;0,1,0)</f>
        <v>0</v>
      </c>
      <c r="H174" s="107"/>
      <c r="I174" s="95">
        <f>IF(Zwemmen!E173="Zwembad Aalst",1,0)</f>
        <v>0</v>
      </c>
      <c r="J174" s="85">
        <f>IF(Zwemmen!E173="Zwembad Brussel",1,0)</f>
        <v>0</v>
      </c>
      <c r="K174" s="85">
        <f>IF(Zwemmen!E173="Zwembad Wachtebeke",1,0)</f>
        <v>0</v>
      </c>
      <c r="L174" s="85">
        <f>IF(Zwemmen!E173="Zwembad Ander",1,0)</f>
        <v>0</v>
      </c>
      <c r="M174" s="85">
        <f>IF(Zwemmen!E173="Open Water Nieuwdonk",1,0)</f>
        <v>0</v>
      </c>
      <c r="N174" s="85">
        <f>IF(Zwemmen!E173="Open Water Ander",1,0)</f>
        <v>0</v>
      </c>
      <c r="O174" s="104"/>
      <c r="P174" s="85">
        <f t="shared" si="11"/>
        <v>0</v>
      </c>
      <c r="Q174" s="85">
        <f t="shared" si="12"/>
        <v>0</v>
      </c>
      <c r="R174" s="104"/>
      <c r="S174" s="89">
        <f>IF(Zwemmen!F173="Techniek",Zwemmen!I173,0)</f>
        <v>0</v>
      </c>
      <c r="T174" s="89">
        <f>IF(Zwemmen!F173="Extensieve uithouding",Zwemmen!I173,0)</f>
        <v>0</v>
      </c>
      <c r="U174" s="89">
        <f>IF(Zwemmen!F173="Intensieve uithouding",Zwemmen!I173,0)</f>
        <v>0</v>
      </c>
      <c r="V174" s="89">
        <f>IF(Zwemmen!F173="Snelheid",Zwemmen!I173,0)</f>
        <v>0</v>
      </c>
      <c r="W174" s="96">
        <f>IF(Zwemmen!F173="Wedstrijd",Zwemmen!I173,0)</f>
        <v>0</v>
      </c>
      <c r="X174" s="124"/>
      <c r="Y174" s="8">
        <f>IF(Fietsen!H173="Wegfiets",Fietsen!I173,0)</f>
        <v>0</v>
      </c>
      <c r="Z174" s="8">
        <f>IF(Fietsen!H173="Tijdritfiets",Fietsen!I173,0)</f>
        <v>0</v>
      </c>
      <c r="AA174" s="8">
        <f>IF(Fietsen!H173="Mountainbike",Fietsen!I173,0)</f>
        <v>0</v>
      </c>
      <c r="AB174" s="124"/>
      <c r="AC174" s="8">
        <f>IF(Fietsen!G173="Weg",Fietsen!I173,0)</f>
        <v>0</v>
      </c>
      <c r="AD174" s="8">
        <f>IF(Fietsen!G173="Rollen",Fietsen!I173,0)</f>
        <v>0</v>
      </c>
      <c r="AE174" s="8">
        <f>IF(Fietsen!G173="Veld",Fietsen!I173,0)</f>
        <v>0</v>
      </c>
      <c r="AF174" s="125"/>
      <c r="AG174" s="8">
        <f>IF(Fietsen!E173="Herstel",Fietsen!I173,0)</f>
        <v>0</v>
      </c>
      <c r="AH174" s="8">
        <f>IF(Fietsen!E173="LSD",Fietsen!I173,0)</f>
        <v>0</v>
      </c>
      <c r="AI174" s="8">
        <f>IF(Fietsen!E173="Extensieve uithouding",Fietsen!I173,0)</f>
        <v>0</v>
      </c>
      <c r="AJ174" s="8">
        <f>IF(Fietsen!E173="Intensieve uithouding",Fietsen!I173,0)</f>
        <v>0</v>
      </c>
      <c r="AK174" s="8">
        <f>IF(Fietsen!E173="Interval/Blokken",Fietsen!I173,0)</f>
        <v>0</v>
      </c>
      <c r="AL174" s="8">
        <f>IF(Fietsen!E173="VO2max",Fietsen!I173,0)</f>
        <v>0</v>
      </c>
      <c r="AM174" s="8">
        <f>IF(Fietsen!E173="Snelheid",Fietsen!I173,0)</f>
        <v>0</v>
      </c>
      <c r="AN174" s="8">
        <f>IF(Fietsen!E173="Souplesse",Fietsen!I173,0)</f>
        <v>0</v>
      </c>
      <c r="AO174" s="8">
        <f>IF(Fietsen!E173="Krachtuithouding",Fietsen!I173,0)</f>
        <v>0</v>
      </c>
      <c r="AP174" s="8">
        <f>IF(Fietsen!E173="Explosieve kracht",Fietsen!I173,0)</f>
        <v>0</v>
      </c>
      <c r="AQ174" s="8">
        <f>IF(Fietsen!E173="Wedstrijd",Fietsen!I173,0)</f>
        <v>0</v>
      </c>
      <c r="AR174" s="125"/>
      <c r="AS174" s="143">
        <f>IF(Lopen!G173="Weg",Lopen!H173,0)</f>
        <v>0</v>
      </c>
      <c r="AT174" s="8">
        <f>IF(Lopen!G173="Veld",Lopen!H173,0)</f>
        <v>0</v>
      </c>
      <c r="AU174" s="8">
        <f>IF(Lopen!G173="Piste",Lopen!H173,0)</f>
        <v>0</v>
      </c>
      <c r="AV174" s="139"/>
      <c r="AW174" s="8">
        <f>IF(Lopen!E173="Herstel",Lopen!H173,0)</f>
        <v>0</v>
      </c>
      <c r="AX174" s="8">
        <f>IF(Lopen!E173="Extensieve duur",Lopen!H173,0)</f>
        <v>0</v>
      </c>
      <c r="AY174" s="8">
        <f>IF(Lopen!E173="Tempoloop",Lopen!H173,0)</f>
        <v>0</v>
      </c>
      <c r="AZ174" s="8">
        <f>IF(Lopen!E173="Wisselloop",Lopen!H173,0)</f>
        <v>0</v>
      </c>
      <c r="BA174" s="8">
        <f>IF(Lopen!E173="Blokloop",Lopen!H173,0)</f>
        <v>0</v>
      </c>
      <c r="BB174" s="8">
        <f>IF(Lopen!E173="Versnellingen",Lopen!H173,0)</f>
        <v>0</v>
      </c>
      <c r="BC174" s="8">
        <f>IF(Lopen!E173="Fartlek",Lopen!H173,0)</f>
        <v>0</v>
      </c>
      <c r="BD174" s="8">
        <f>IF(Lopen!E173="Krachttraining",Lopen!H173,0)</f>
        <v>0</v>
      </c>
      <c r="BE174" s="144">
        <f>IF(Lopen!E173="Wedstrijd",Lopen!H173,0)</f>
        <v>0</v>
      </c>
    </row>
    <row r="175" spans="1:57">
      <c r="A175" s="199"/>
      <c r="B175" s="83" t="s">
        <v>11</v>
      </c>
      <c r="C175" s="75">
        <v>40620</v>
      </c>
      <c r="D175" s="153"/>
      <c r="E175" s="85">
        <f>IF(Zwemmen!H174&gt;0,1,0)</f>
        <v>0</v>
      </c>
      <c r="F175" s="85">
        <f>IF(Fietsen!I174&gt;0,1,0)</f>
        <v>0</v>
      </c>
      <c r="G175" s="85">
        <f>IF(Lopen!H174&gt;0,1,0)</f>
        <v>0</v>
      </c>
      <c r="H175" s="107"/>
      <c r="I175" s="95">
        <f>IF(Zwemmen!E174="Zwembad Aalst",1,0)</f>
        <v>0</v>
      </c>
      <c r="J175" s="85">
        <f>IF(Zwemmen!E174="Zwembad Brussel",1,0)</f>
        <v>0</v>
      </c>
      <c r="K175" s="85">
        <f>IF(Zwemmen!E174="Zwembad Wachtebeke",1,0)</f>
        <v>0</v>
      </c>
      <c r="L175" s="85">
        <f>IF(Zwemmen!E174="Zwembad Ander",1,0)</f>
        <v>0</v>
      </c>
      <c r="M175" s="85">
        <f>IF(Zwemmen!E174="Open Water Nieuwdonk",1,0)</f>
        <v>0</v>
      </c>
      <c r="N175" s="85">
        <f>IF(Zwemmen!E174="Open Water Ander",1,0)</f>
        <v>0</v>
      </c>
      <c r="O175" s="104"/>
      <c r="P175" s="85">
        <f t="shared" si="11"/>
        <v>0</v>
      </c>
      <c r="Q175" s="85">
        <f t="shared" si="12"/>
        <v>0</v>
      </c>
      <c r="R175" s="104"/>
      <c r="S175" s="89">
        <f>IF(Zwemmen!F174="Techniek",Zwemmen!I174,0)</f>
        <v>0</v>
      </c>
      <c r="T175" s="89">
        <f>IF(Zwemmen!F174="Extensieve uithouding",Zwemmen!I174,0)</f>
        <v>0</v>
      </c>
      <c r="U175" s="89">
        <f>IF(Zwemmen!F174="Intensieve uithouding",Zwemmen!I174,0)</f>
        <v>0</v>
      </c>
      <c r="V175" s="89">
        <f>IF(Zwemmen!F174="Snelheid",Zwemmen!I174,0)</f>
        <v>0</v>
      </c>
      <c r="W175" s="96">
        <f>IF(Zwemmen!F174="Wedstrijd",Zwemmen!I174,0)</f>
        <v>0</v>
      </c>
      <c r="X175" s="124"/>
      <c r="Y175" s="8">
        <f>IF(Fietsen!H174="Wegfiets",Fietsen!I174,0)</f>
        <v>0</v>
      </c>
      <c r="Z175" s="8">
        <f>IF(Fietsen!H174="Tijdritfiets",Fietsen!I174,0)</f>
        <v>0</v>
      </c>
      <c r="AA175" s="8">
        <f>IF(Fietsen!H174="Mountainbike",Fietsen!I174,0)</f>
        <v>0</v>
      </c>
      <c r="AB175" s="124"/>
      <c r="AC175" s="8">
        <f>IF(Fietsen!G174="Weg",Fietsen!I174,0)</f>
        <v>0</v>
      </c>
      <c r="AD175" s="8">
        <f>IF(Fietsen!G174="Rollen",Fietsen!I174,0)</f>
        <v>0</v>
      </c>
      <c r="AE175" s="8">
        <f>IF(Fietsen!G174="Veld",Fietsen!I174,0)</f>
        <v>0</v>
      </c>
      <c r="AF175" s="125"/>
      <c r="AG175" s="8">
        <f>IF(Fietsen!E174="Herstel",Fietsen!I174,0)</f>
        <v>0</v>
      </c>
      <c r="AH175" s="8">
        <f>IF(Fietsen!E174="LSD",Fietsen!I174,0)</f>
        <v>0</v>
      </c>
      <c r="AI175" s="8">
        <f>IF(Fietsen!E174="Extensieve uithouding",Fietsen!I174,0)</f>
        <v>0</v>
      </c>
      <c r="AJ175" s="8">
        <f>IF(Fietsen!E174="Intensieve uithouding",Fietsen!I174,0)</f>
        <v>0</v>
      </c>
      <c r="AK175" s="8">
        <f>IF(Fietsen!E174="Interval/Blokken",Fietsen!I174,0)</f>
        <v>0</v>
      </c>
      <c r="AL175" s="8">
        <f>IF(Fietsen!E174="VO2max",Fietsen!I174,0)</f>
        <v>0</v>
      </c>
      <c r="AM175" s="8">
        <f>IF(Fietsen!E174="Snelheid",Fietsen!I174,0)</f>
        <v>0</v>
      </c>
      <c r="AN175" s="8">
        <f>IF(Fietsen!E174="Souplesse",Fietsen!I174,0)</f>
        <v>0</v>
      </c>
      <c r="AO175" s="8">
        <f>IF(Fietsen!E174="Krachtuithouding",Fietsen!I174,0)</f>
        <v>0</v>
      </c>
      <c r="AP175" s="8">
        <f>IF(Fietsen!E174="Explosieve kracht",Fietsen!I174,0)</f>
        <v>0</v>
      </c>
      <c r="AQ175" s="8">
        <f>IF(Fietsen!E174="Wedstrijd",Fietsen!I174,0)</f>
        <v>0</v>
      </c>
      <c r="AR175" s="125"/>
      <c r="AS175" s="143">
        <f>IF(Lopen!G174="Weg",Lopen!H174,0)</f>
        <v>0</v>
      </c>
      <c r="AT175" s="8">
        <f>IF(Lopen!G174="Veld",Lopen!H174,0)</f>
        <v>0</v>
      </c>
      <c r="AU175" s="8">
        <f>IF(Lopen!G174="Piste",Lopen!H174,0)</f>
        <v>0</v>
      </c>
      <c r="AV175" s="139"/>
      <c r="AW175" s="8">
        <f>IF(Lopen!E174="Herstel",Lopen!H174,0)</f>
        <v>0</v>
      </c>
      <c r="AX175" s="8">
        <f>IF(Lopen!E174="Extensieve duur",Lopen!H174,0)</f>
        <v>0</v>
      </c>
      <c r="AY175" s="8">
        <f>IF(Lopen!E174="Tempoloop",Lopen!H174,0)</f>
        <v>0</v>
      </c>
      <c r="AZ175" s="8">
        <f>IF(Lopen!E174="Wisselloop",Lopen!H174,0)</f>
        <v>0</v>
      </c>
      <c r="BA175" s="8">
        <f>IF(Lopen!E174="Blokloop",Lopen!H174,0)</f>
        <v>0</v>
      </c>
      <c r="BB175" s="8">
        <f>IF(Lopen!E174="Versnellingen",Lopen!H174,0)</f>
        <v>0</v>
      </c>
      <c r="BC175" s="8">
        <f>IF(Lopen!E174="Fartlek",Lopen!H174,0)</f>
        <v>0</v>
      </c>
      <c r="BD175" s="8">
        <f>IF(Lopen!E174="Krachttraining",Lopen!H174,0)</f>
        <v>0</v>
      </c>
      <c r="BE175" s="144">
        <f>IF(Lopen!E174="Wedstrijd",Lopen!H174,0)</f>
        <v>0</v>
      </c>
    </row>
    <row r="176" spans="1:57">
      <c r="A176" s="199"/>
      <c r="B176" s="19" t="s">
        <v>12</v>
      </c>
      <c r="C176" s="77">
        <v>40621</v>
      </c>
      <c r="D176" s="153"/>
      <c r="E176" s="86">
        <f>IF(Zwemmen!H175&gt;0,1,0)</f>
        <v>0</v>
      </c>
      <c r="F176" s="86">
        <f>IF(Fietsen!I175&gt;0,1,0)</f>
        <v>0</v>
      </c>
      <c r="G176" s="86">
        <f>IF(Lopen!H175&gt;0,1,0)</f>
        <v>0</v>
      </c>
      <c r="H176" s="107"/>
      <c r="I176" s="97">
        <f>IF(Zwemmen!E175="Zwembad Aalst",1,0)</f>
        <v>0</v>
      </c>
      <c r="J176" s="86">
        <f>IF(Zwemmen!E175="Zwembad Brussel",1,0)</f>
        <v>0</v>
      </c>
      <c r="K176" s="86">
        <f>IF(Zwemmen!E175="Zwembad Wachtebeke",1,0)</f>
        <v>0</v>
      </c>
      <c r="L176" s="86">
        <f>IF(Zwemmen!E175="Zwembad Ander",1,0)</f>
        <v>0</v>
      </c>
      <c r="M176" s="86">
        <f>IF(Zwemmen!E175="Open Water Nieuwdonk",1,0)</f>
        <v>0</v>
      </c>
      <c r="N176" s="86">
        <f>IF(Zwemmen!E175="Open Water Ander",1,0)</f>
        <v>0</v>
      </c>
      <c r="O176" s="104"/>
      <c r="P176" s="86">
        <f t="shared" si="11"/>
        <v>0</v>
      </c>
      <c r="Q176" s="86">
        <f t="shared" si="12"/>
        <v>0</v>
      </c>
      <c r="R176" s="104"/>
      <c r="S176" s="90">
        <f>IF(Zwemmen!F175="Techniek",Zwemmen!I175,0)</f>
        <v>0</v>
      </c>
      <c r="T176" s="90">
        <f>IF(Zwemmen!F175="Extensieve uithouding",Zwemmen!I175,0)</f>
        <v>0</v>
      </c>
      <c r="U176" s="90">
        <f>IF(Zwemmen!F175="Intensieve uithouding",Zwemmen!I175,0)</f>
        <v>0</v>
      </c>
      <c r="V176" s="90">
        <f>IF(Zwemmen!F175="Snelheid",Zwemmen!I175,0)</f>
        <v>0</v>
      </c>
      <c r="W176" s="98">
        <f>IF(Zwemmen!F175="Wedstrijd",Zwemmen!I175,0)</f>
        <v>0</v>
      </c>
      <c r="X176" s="124"/>
      <c r="Y176" s="122">
        <f>IF(Fietsen!H175="Wegfiets",Fietsen!I175,0)</f>
        <v>0</v>
      </c>
      <c r="Z176" s="122">
        <f>IF(Fietsen!H175="Tijdritfiets",Fietsen!I175,0)</f>
        <v>0</v>
      </c>
      <c r="AA176" s="122">
        <f>IF(Fietsen!H175="Mountainbike",Fietsen!I175,0)</f>
        <v>0</v>
      </c>
      <c r="AB176" s="124"/>
      <c r="AC176" s="122">
        <f>IF(Fietsen!G175="Weg",Fietsen!I175,0)</f>
        <v>0</v>
      </c>
      <c r="AD176" s="122">
        <f>IF(Fietsen!G175="Rollen",Fietsen!I175,0)</f>
        <v>0</v>
      </c>
      <c r="AE176" s="122">
        <f>IF(Fietsen!G175="Veld",Fietsen!I175,0)</f>
        <v>0</v>
      </c>
      <c r="AF176" s="125"/>
      <c r="AG176" s="122">
        <f>IF(Fietsen!E175="Herstel",Fietsen!I175,0)</f>
        <v>0</v>
      </c>
      <c r="AH176" s="122">
        <f>IF(Fietsen!E175="LSD",Fietsen!I175,0)</f>
        <v>0</v>
      </c>
      <c r="AI176" s="122">
        <f>IF(Fietsen!E175="Extensieve uithouding",Fietsen!I175,0)</f>
        <v>0</v>
      </c>
      <c r="AJ176" s="122">
        <f>IF(Fietsen!E175="Intensieve uithouding",Fietsen!I175,0)</f>
        <v>0</v>
      </c>
      <c r="AK176" s="122">
        <f>IF(Fietsen!E175="Interval/Blokken",Fietsen!I175,0)</f>
        <v>0</v>
      </c>
      <c r="AL176" s="122">
        <f>IF(Fietsen!E175="VO2max",Fietsen!I175,0)</f>
        <v>0</v>
      </c>
      <c r="AM176" s="122">
        <f>IF(Fietsen!E175="Snelheid",Fietsen!I175,0)</f>
        <v>0</v>
      </c>
      <c r="AN176" s="122">
        <f>IF(Fietsen!E175="Souplesse",Fietsen!I175,0)</f>
        <v>0</v>
      </c>
      <c r="AO176" s="122">
        <f>IF(Fietsen!E175="Krachtuithouding",Fietsen!I175,0)</f>
        <v>0</v>
      </c>
      <c r="AP176" s="122">
        <f>IF(Fietsen!E175="Explosieve kracht",Fietsen!I175,0)</f>
        <v>0</v>
      </c>
      <c r="AQ176" s="122">
        <f>IF(Fietsen!E175="Wedstrijd",Fietsen!I175,0)</f>
        <v>0</v>
      </c>
      <c r="AR176" s="125"/>
      <c r="AS176" s="141">
        <f>IF(Lopen!G175="Weg",Lopen!H175,0)</f>
        <v>0</v>
      </c>
      <c r="AT176" s="122">
        <f>IF(Lopen!G175="Veld",Lopen!H175,0)</f>
        <v>0</v>
      </c>
      <c r="AU176" s="122">
        <f>IF(Lopen!G175="Piste",Lopen!H175,0)</f>
        <v>0</v>
      </c>
      <c r="AV176" s="139"/>
      <c r="AW176" s="122">
        <f>IF(Lopen!E175="Herstel",Lopen!H175,0)</f>
        <v>0</v>
      </c>
      <c r="AX176" s="122">
        <f>IF(Lopen!E175="Extensieve duur",Lopen!H175,0)</f>
        <v>0</v>
      </c>
      <c r="AY176" s="122">
        <f>IF(Lopen!E175="Tempoloop",Lopen!H175,0)</f>
        <v>0</v>
      </c>
      <c r="AZ176" s="122">
        <f>IF(Lopen!E175="Wisselloop",Lopen!H175,0)</f>
        <v>0</v>
      </c>
      <c r="BA176" s="122">
        <f>IF(Lopen!E175="Blokloop",Lopen!H175,0)</f>
        <v>0</v>
      </c>
      <c r="BB176" s="122">
        <f>IF(Lopen!E175="Versnellingen",Lopen!H175,0)</f>
        <v>0</v>
      </c>
      <c r="BC176" s="122">
        <f>IF(Lopen!E175="Fartlek",Lopen!H175,0)</f>
        <v>0</v>
      </c>
      <c r="BD176" s="122">
        <f>IF(Lopen!E175="Krachttraining",Lopen!H175,0)</f>
        <v>0</v>
      </c>
      <c r="BE176" s="142">
        <f>IF(Lopen!E175="Wedstrijd",Lopen!H175,0)</f>
        <v>0</v>
      </c>
    </row>
    <row r="177" spans="1:57">
      <c r="A177" s="199"/>
      <c r="B177" s="19" t="s">
        <v>13</v>
      </c>
      <c r="C177" s="77">
        <v>40622</v>
      </c>
      <c r="D177" s="153"/>
      <c r="E177" s="86">
        <f>IF(Zwemmen!H176&gt;0,1,0)</f>
        <v>0</v>
      </c>
      <c r="F177" s="86">
        <f>IF(Fietsen!I176&gt;0,1,0)</f>
        <v>0</v>
      </c>
      <c r="G177" s="86">
        <f>IF(Lopen!H176&gt;0,1,0)</f>
        <v>0</v>
      </c>
      <c r="H177" s="107"/>
      <c r="I177" s="97">
        <f>IF(Zwemmen!E176="Zwembad Aalst",1,0)</f>
        <v>0</v>
      </c>
      <c r="J177" s="86">
        <f>IF(Zwemmen!E176="Zwembad Brussel",1,0)</f>
        <v>0</v>
      </c>
      <c r="K177" s="86">
        <f>IF(Zwemmen!E176="Zwembad Wachtebeke",1,0)</f>
        <v>0</v>
      </c>
      <c r="L177" s="86">
        <f>IF(Zwemmen!E176="Zwembad Ander",1,0)</f>
        <v>0</v>
      </c>
      <c r="M177" s="86">
        <f>IF(Zwemmen!E176="Open Water Nieuwdonk",1,0)</f>
        <v>0</v>
      </c>
      <c r="N177" s="86">
        <f>IF(Zwemmen!E176="Open Water Ander",1,0)</f>
        <v>0</v>
      </c>
      <c r="O177" s="104"/>
      <c r="P177" s="86">
        <f t="shared" si="11"/>
        <v>0</v>
      </c>
      <c r="Q177" s="86">
        <f t="shared" si="12"/>
        <v>0</v>
      </c>
      <c r="R177" s="104"/>
      <c r="S177" s="90">
        <f>IF(Zwemmen!F176="Techniek",Zwemmen!I176,0)</f>
        <v>0</v>
      </c>
      <c r="T177" s="90">
        <f>IF(Zwemmen!F176="Extensieve uithouding",Zwemmen!I176,0)</f>
        <v>0</v>
      </c>
      <c r="U177" s="90">
        <f>IF(Zwemmen!F176="Intensieve uithouding",Zwemmen!I176,0)</f>
        <v>0</v>
      </c>
      <c r="V177" s="90">
        <f>IF(Zwemmen!F176="Snelheid",Zwemmen!I176,0)</f>
        <v>0</v>
      </c>
      <c r="W177" s="98">
        <f>IF(Zwemmen!F176="Wedstrijd",Zwemmen!I176,0)</f>
        <v>0</v>
      </c>
      <c r="X177" s="124"/>
      <c r="Y177" s="122">
        <f>IF(Fietsen!H176="Wegfiets",Fietsen!I176,0)</f>
        <v>0</v>
      </c>
      <c r="Z177" s="122">
        <f>IF(Fietsen!H176="Tijdritfiets",Fietsen!I176,0)</f>
        <v>0</v>
      </c>
      <c r="AA177" s="122">
        <f>IF(Fietsen!H176="Mountainbike",Fietsen!I176,0)</f>
        <v>0</v>
      </c>
      <c r="AB177" s="124"/>
      <c r="AC177" s="122">
        <f>IF(Fietsen!G176="Weg",Fietsen!I176,0)</f>
        <v>0</v>
      </c>
      <c r="AD177" s="122">
        <f>IF(Fietsen!G176="Rollen",Fietsen!I176,0)</f>
        <v>0</v>
      </c>
      <c r="AE177" s="122">
        <f>IF(Fietsen!G176="Veld",Fietsen!I176,0)</f>
        <v>0</v>
      </c>
      <c r="AF177" s="125"/>
      <c r="AG177" s="122">
        <f>IF(Fietsen!E176="Herstel",Fietsen!I176,0)</f>
        <v>0</v>
      </c>
      <c r="AH177" s="122">
        <f>IF(Fietsen!E176="LSD",Fietsen!I176,0)</f>
        <v>0</v>
      </c>
      <c r="AI177" s="122">
        <f>IF(Fietsen!E176="Extensieve uithouding",Fietsen!I176,0)</f>
        <v>0</v>
      </c>
      <c r="AJ177" s="122">
        <f>IF(Fietsen!E176="Intensieve uithouding",Fietsen!I176,0)</f>
        <v>0</v>
      </c>
      <c r="AK177" s="122">
        <f>IF(Fietsen!E176="Interval/Blokken",Fietsen!I176,0)</f>
        <v>0</v>
      </c>
      <c r="AL177" s="122">
        <f>IF(Fietsen!E176="VO2max",Fietsen!I176,0)</f>
        <v>0</v>
      </c>
      <c r="AM177" s="122">
        <f>IF(Fietsen!E176="Snelheid",Fietsen!I176,0)</f>
        <v>0</v>
      </c>
      <c r="AN177" s="122">
        <f>IF(Fietsen!E176="Souplesse",Fietsen!I176,0)</f>
        <v>0</v>
      </c>
      <c r="AO177" s="122">
        <f>IF(Fietsen!E176="Krachtuithouding",Fietsen!I176,0)</f>
        <v>0</v>
      </c>
      <c r="AP177" s="122">
        <f>IF(Fietsen!E176="Explosieve kracht",Fietsen!I176,0)</f>
        <v>0</v>
      </c>
      <c r="AQ177" s="122">
        <f>IF(Fietsen!E176="Wedstrijd",Fietsen!I176,0)</f>
        <v>0</v>
      </c>
      <c r="AR177" s="125"/>
      <c r="AS177" s="141">
        <f>IF(Lopen!G176="Weg",Lopen!H176,0)</f>
        <v>0</v>
      </c>
      <c r="AT177" s="122">
        <f>IF(Lopen!G176="Veld",Lopen!H176,0)</f>
        <v>0</v>
      </c>
      <c r="AU177" s="122">
        <f>IF(Lopen!G176="Piste",Lopen!H176,0)</f>
        <v>0</v>
      </c>
      <c r="AV177" s="139"/>
      <c r="AW177" s="122">
        <f>IF(Lopen!E176="Herstel",Lopen!H176,0)</f>
        <v>0</v>
      </c>
      <c r="AX177" s="122">
        <f>IF(Lopen!E176="Extensieve duur",Lopen!H176,0)</f>
        <v>0</v>
      </c>
      <c r="AY177" s="122">
        <f>IF(Lopen!E176="Tempoloop",Lopen!H176,0)</f>
        <v>0</v>
      </c>
      <c r="AZ177" s="122">
        <f>IF(Lopen!E176="Wisselloop",Lopen!H176,0)</f>
        <v>0</v>
      </c>
      <c r="BA177" s="122">
        <f>IF(Lopen!E176="Blokloop",Lopen!H176,0)</f>
        <v>0</v>
      </c>
      <c r="BB177" s="122">
        <f>IF(Lopen!E176="Versnellingen",Lopen!H176,0)</f>
        <v>0</v>
      </c>
      <c r="BC177" s="122">
        <f>IF(Lopen!E176="Fartlek",Lopen!H176,0)</f>
        <v>0</v>
      </c>
      <c r="BD177" s="122">
        <f>IF(Lopen!E176="Krachttraining",Lopen!H176,0)</f>
        <v>0</v>
      </c>
      <c r="BE177" s="142">
        <f>IF(Lopen!E176="Wedstrijd",Lopen!H176,0)</f>
        <v>0</v>
      </c>
    </row>
    <row r="178" spans="1:57">
      <c r="A178" s="199" t="s">
        <v>45</v>
      </c>
      <c r="B178" s="83" t="s">
        <v>14</v>
      </c>
      <c r="C178" s="75">
        <v>40623</v>
      </c>
      <c r="D178" s="153"/>
      <c r="E178" s="85">
        <f>IF(Zwemmen!H177&gt;0,1,0)</f>
        <v>0</v>
      </c>
      <c r="F178" s="85">
        <f>IF(Fietsen!I177&gt;0,1,0)</f>
        <v>0</v>
      </c>
      <c r="G178" s="85">
        <f>IF(Lopen!H177&gt;0,1,0)</f>
        <v>0</v>
      </c>
      <c r="H178" s="107"/>
      <c r="I178" s="95">
        <f>IF(Zwemmen!E177="Zwembad Aalst",1,0)</f>
        <v>0</v>
      </c>
      <c r="J178" s="85">
        <f>IF(Zwemmen!E177="Zwembad Brussel",1,0)</f>
        <v>0</v>
      </c>
      <c r="K178" s="85">
        <f>IF(Zwemmen!E177="Zwembad Wachtebeke",1,0)</f>
        <v>0</v>
      </c>
      <c r="L178" s="85">
        <f>IF(Zwemmen!E177="Zwembad Ander",1,0)</f>
        <v>0</v>
      </c>
      <c r="M178" s="85">
        <f>IF(Zwemmen!E177="Open Water Nieuwdonk",1,0)</f>
        <v>0</v>
      </c>
      <c r="N178" s="85">
        <f>IF(Zwemmen!E177="Open Water Ander",1,0)</f>
        <v>0</v>
      </c>
      <c r="O178" s="104"/>
      <c r="P178" s="85">
        <f t="shared" si="11"/>
        <v>0</v>
      </c>
      <c r="Q178" s="85">
        <f t="shared" si="12"/>
        <v>0</v>
      </c>
      <c r="R178" s="104"/>
      <c r="S178" s="89">
        <f>IF(Zwemmen!F177="Techniek",Zwemmen!I177,0)</f>
        <v>0</v>
      </c>
      <c r="T178" s="89">
        <f>IF(Zwemmen!F177="Extensieve uithouding",Zwemmen!I177,0)</f>
        <v>0</v>
      </c>
      <c r="U178" s="89">
        <f>IF(Zwemmen!F177="Intensieve uithouding",Zwemmen!I177,0)</f>
        <v>0</v>
      </c>
      <c r="V178" s="89">
        <f>IF(Zwemmen!F177="Snelheid",Zwemmen!I177,0)</f>
        <v>0</v>
      </c>
      <c r="W178" s="96">
        <f>IF(Zwemmen!F177="Wedstrijd",Zwemmen!I177,0)</f>
        <v>0</v>
      </c>
      <c r="X178" s="124"/>
      <c r="Y178" s="8">
        <f>IF(Fietsen!H177="Wegfiets",Fietsen!I177,0)</f>
        <v>0</v>
      </c>
      <c r="Z178" s="8">
        <f>IF(Fietsen!H177="Tijdritfiets",Fietsen!I177,0)</f>
        <v>0</v>
      </c>
      <c r="AA178" s="8">
        <f>IF(Fietsen!H177="Mountainbike",Fietsen!I177,0)</f>
        <v>0</v>
      </c>
      <c r="AB178" s="124"/>
      <c r="AC178" s="8">
        <f>IF(Fietsen!G177="Weg",Fietsen!I177,0)</f>
        <v>0</v>
      </c>
      <c r="AD178" s="8">
        <f>IF(Fietsen!G177="Rollen",Fietsen!I177,0)</f>
        <v>0</v>
      </c>
      <c r="AE178" s="8">
        <f>IF(Fietsen!G177="Veld",Fietsen!I177,0)</f>
        <v>0</v>
      </c>
      <c r="AF178" s="125"/>
      <c r="AG178" s="8">
        <f>IF(Fietsen!E177="Herstel",Fietsen!I177,0)</f>
        <v>0</v>
      </c>
      <c r="AH178" s="8">
        <f>IF(Fietsen!E177="LSD",Fietsen!I177,0)</f>
        <v>0</v>
      </c>
      <c r="AI178" s="8">
        <f>IF(Fietsen!E177="Extensieve uithouding",Fietsen!I177,0)</f>
        <v>0</v>
      </c>
      <c r="AJ178" s="8">
        <f>IF(Fietsen!E177="Intensieve uithouding",Fietsen!I177,0)</f>
        <v>0</v>
      </c>
      <c r="AK178" s="8">
        <f>IF(Fietsen!E177="Interval/Blokken",Fietsen!I177,0)</f>
        <v>0</v>
      </c>
      <c r="AL178" s="8">
        <f>IF(Fietsen!E177="VO2max",Fietsen!I177,0)</f>
        <v>0</v>
      </c>
      <c r="AM178" s="8">
        <f>IF(Fietsen!E177="Snelheid",Fietsen!I177,0)</f>
        <v>0</v>
      </c>
      <c r="AN178" s="8">
        <f>IF(Fietsen!E177="Souplesse",Fietsen!I177,0)</f>
        <v>0</v>
      </c>
      <c r="AO178" s="8">
        <f>IF(Fietsen!E177="Krachtuithouding",Fietsen!I177,0)</f>
        <v>0</v>
      </c>
      <c r="AP178" s="8">
        <f>IF(Fietsen!E177="Explosieve kracht",Fietsen!I177,0)</f>
        <v>0</v>
      </c>
      <c r="AQ178" s="8">
        <f>IF(Fietsen!E177="Wedstrijd",Fietsen!I177,0)</f>
        <v>0</v>
      </c>
      <c r="AR178" s="125"/>
      <c r="AS178" s="143">
        <f>IF(Lopen!G177="Weg",Lopen!H177,0)</f>
        <v>0</v>
      </c>
      <c r="AT178" s="8">
        <f>IF(Lopen!G177="Veld",Lopen!H177,0)</f>
        <v>0</v>
      </c>
      <c r="AU178" s="8">
        <f>IF(Lopen!G177="Piste",Lopen!H177,0)</f>
        <v>0</v>
      </c>
      <c r="AV178" s="139"/>
      <c r="AW178" s="8">
        <f>IF(Lopen!E177="Herstel",Lopen!H177,0)</f>
        <v>0</v>
      </c>
      <c r="AX178" s="8">
        <f>IF(Lopen!E177="Extensieve duur",Lopen!H177,0)</f>
        <v>0</v>
      </c>
      <c r="AY178" s="8">
        <f>IF(Lopen!E177="Tempoloop",Lopen!H177,0)</f>
        <v>0</v>
      </c>
      <c r="AZ178" s="8">
        <f>IF(Lopen!E177="Wisselloop",Lopen!H177,0)</f>
        <v>0</v>
      </c>
      <c r="BA178" s="8">
        <f>IF(Lopen!E177="Blokloop",Lopen!H177,0)</f>
        <v>0</v>
      </c>
      <c r="BB178" s="8">
        <f>IF(Lopen!E177="Versnellingen",Lopen!H177,0)</f>
        <v>0</v>
      </c>
      <c r="BC178" s="8">
        <f>IF(Lopen!E177="Fartlek",Lopen!H177,0)</f>
        <v>0</v>
      </c>
      <c r="BD178" s="8">
        <f>IF(Lopen!E177="Krachttraining",Lopen!H177,0)</f>
        <v>0</v>
      </c>
      <c r="BE178" s="144">
        <f>IF(Lopen!E177="Wedstrijd",Lopen!H177,0)</f>
        <v>0</v>
      </c>
    </row>
    <row r="179" spans="1:57">
      <c r="A179" s="199"/>
      <c r="B179" s="83" t="s">
        <v>15</v>
      </c>
      <c r="C179" s="75">
        <v>40624</v>
      </c>
      <c r="D179" s="153"/>
      <c r="E179" s="85">
        <f>IF(Zwemmen!H178&gt;0,1,0)</f>
        <v>0</v>
      </c>
      <c r="F179" s="85">
        <f>IF(Fietsen!I178&gt;0,1,0)</f>
        <v>0</v>
      </c>
      <c r="G179" s="85">
        <f>IF(Lopen!H178&gt;0,1,0)</f>
        <v>0</v>
      </c>
      <c r="H179" s="107"/>
      <c r="I179" s="95">
        <f>IF(Zwemmen!E178="Zwembad Aalst",1,0)</f>
        <v>0</v>
      </c>
      <c r="J179" s="85">
        <f>IF(Zwemmen!E178="Zwembad Brussel",1,0)</f>
        <v>0</v>
      </c>
      <c r="K179" s="85">
        <f>IF(Zwemmen!E178="Zwembad Wachtebeke",1,0)</f>
        <v>0</v>
      </c>
      <c r="L179" s="85">
        <f>IF(Zwemmen!E178="Zwembad Ander",1,0)</f>
        <v>0</v>
      </c>
      <c r="M179" s="85">
        <f>IF(Zwemmen!E178="Open Water Nieuwdonk",1,0)</f>
        <v>0</v>
      </c>
      <c r="N179" s="85">
        <f>IF(Zwemmen!E178="Open Water Ander",1,0)</f>
        <v>0</v>
      </c>
      <c r="O179" s="104"/>
      <c r="P179" s="85">
        <f t="shared" si="11"/>
        <v>0</v>
      </c>
      <c r="Q179" s="85">
        <f t="shared" si="12"/>
        <v>0</v>
      </c>
      <c r="R179" s="104"/>
      <c r="S179" s="89">
        <f>IF(Zwemmen!F178="Techniek",Zwemmen!I178,0)</f>
        <v>0</v>
      </c>
      <c r="T179" s="89">
        <f>IF(Zwemmen!F178="Extensieve uithouding",Zwemmen!I178,0)</f>
        <v>0</v>
      </c>
      <c r="U179" s="89">
        <f>IF(Zwemmen!F178="Intensieve uithouding",Zwemmen!I178,0)</f>
        <v>0</v>
      </c>
      <c r="V179" s="89">
        <f>IF(Zwemmen!F178="Snelheid",Zwemmen!I178,0)</f>
        <v>0</v>
      </c>
      <c r="W179" s="96">
        <f>IF(Zwemmen!F178="Wedstrijd",Zwemmen!I178,0)</f>
        <v>0</v>
      </c>
      <c r="X179" s="124"/>
      <c r="Y179" s="8">
        <f>IF(Fietsen!H178="Wegfiets",Fietsen!I178,0)</f>
        <v>0</v>
      </c>
      <c r="Z179" s="8">
        <f>IF(Fietsen!H178="Tijdritfiets",Fietsen!I178,0)</f>
        <v>0</v>
      </c>
      <c r="AA179" s="8">
        <f>IF(Fietsen!H178="Mountainbike",Fietsen!I178,0)</f>
        <v>0</v>
      </c>
      <c r="AB179" s="124"/>
      <c r="AC179" s="8">
        <f>IF(Fietsen!G178="Weg",Fietsen!I178,0)</f>
        <v>0</v>
      </c>
      <c r="AD179" s="8">
        <f>IF(Fietsen!G178="Rollen",Fietsen!I178,0)</f>
        <v>0</v>
      </c>
      <c r="AE179" s="8">
        <f>IF(Fietsen!G178="Veld",Fietsen!I178,0)</f>
        <v>0</v>
      </c>
      <c r="AF179" s="125"/>
      <c r="AG179" s="8">
        <f>IF(Fietsen!E178="Herstel",Fietsen!I178,0)</f>
        <v>0</v>
      </c>
      <c r="AH179" s="8">
        <f>IF(Fietsen!E178="LSD",Fietsen!I178,0)</f>
        <v>0</v>
      </c>
      <c r="AI179" s="8">
        <f>IF(Fietsen!E178="Extensieve uithouding",Fietsen!I178,0)</f>
        <v>0</v>
      </c>
      <c r="AJ179" s="8">
        <f>IF(Fietsen!E178="Intensieve uithouding",Fietsen!I178,0)</f>
        <v>0</v>
      </c>
      <c r="AK179" s="8">
        <f>IF(Fietsen!E178="Interval/Blokken",Fietsen!I178,0)</f>
        <v>0</v>
      </c>
      <c r="AL179" s="8">
        <f>IF(Fietsen!E178="VO2max",Fietsen!I178,0)</f>
        <v>0</v>
      </c>
      <c r="AM179" s="8">
        <f>IF(Fietsen!E178="Snelheid",Fietsen!I178,0)</f>
        <v>0</v>
      </c>
      <c r="AN179" s="8">
        <f>IF(Fietsen!E178="Souplesse",Fietsen!I178,0)</f>
        <v>0</v>
      </c>
      <c r="AO179" s="8">
        <f>IF(Fietsen!E178="Krachtuithouding",Fietsen!I178,0)</f>
        <v>0</v>
      </c>
      <c r="AP179" s="8">
        <f>IF(Fietsen!E178="Explosieve kracht",Fietsen!I178,0)</f>
        <v>0</v>
      </c>
      <c r="AQ179" s="8">
        <f>IF(Fietsen!E178="Wedstrijd",Fietsen!I178,0)</f>
        <v>0</v>
      </c>
      <c r="AR179" s="125"/>
      <c r="AS179" s="143">
        <f>IF(Lopen!G178="Weg",Lopen!H178,0)</f>
        <v>0</v>
      </c>
      <c r="AT179" s="8">
        <f>IF(Lopen!G178="Veld",Lopen!H178,0)</f>
        <v>0</v>
      </c>
      <c r="AU179" s="8">
        <f>IF(Lopen!G178="Piste",Lopen!H178,0)</f>
        <v>0</v>
      </c>
      <c r="AV179" s="139"/>
      <c r="AW179" s="8">
        <f>IF(Lopen!E178="Herstel",Lopen!H178,0)</f>
        <v>0</v>
      </c>
      <c r="AX179" s="8">
        <f>IF(Lopen!E178="Extensieve duur",Lopen!H178,0)</f>
        <v>0</v>
      </c>
      <c r="AY179" s="8">
        <f>IF(Lopen!E178="Tempoloop",Lopen!H178,0)</f>
        <v>0</v>
      </c>
      <c r="AZ179" s="8">
        <f>IF(Lopen!E178="Wisselloop",Lopen!H178,0)</f>
        <v>0</v>
      </c>
      <c r="BA179" s="8">
        <f>IF(Lopen!E178="Blokloop",Lopen!H178,0)</f>
        <v>0</v>
      </c>
      <c r="BB179" s="8">
        <f>IF(Lopen!E178="Versnellingen",Lopen!H178,0)</f>
        <v>0</v>
      </c>
      <c r="BC179" s="8">
        <f>IF(Lopen!E178="Fartlek",Lopen!H178,0)</f>
        <v>0</v>
      </c>
      <c r="BD179" s="8">
        <f>IF(Lopen!E178="Krachttraining",Lopen!H178,0)</f>
        <v>0</v>
      </c>
      <c r="BE179" s="144">
        <f>IF(Lopen!E178="Wedstrijd",Lopen!H178,0)</f>
        <v>0</v>
      </c>
    </row>
    <row r="180" spans="1:57">
      <c r="A180" s="199"/>
      <c r="B180" s="83" t="s">
        <v>16</v>
      </c>
      <c r="C180" s="75">
        <v>40625</v>
      </c>
      <c r="D180" s="153"/>
      <c r="E180" s="85">
        <f>IF(Zwemmen!H179&gt;0,1,0)</f>
        <v>0</v>
      </c>
      <c r="F180" s="85">
        <f>IF(Fietsen!I179&gt;0,1,0)</f>
        <v>0</v>
      </c>
      <c r="G180" s="85">
        <f>IF(Lopen!H179&gt;0,1,0)</f>
        <v>0</v>
      </c>
      <c r="H180" s="107"/>
      <c r="I180" s="95">
        <f>IF(Zwemmen!E179="Zwembad Aalst",1,0)</f>
        <v>0</v>
      </c>
      <c r="J180" s="85">
        <f>IF(Zwemmen!E179="Zwembad Brussel",1,0)</f>
        <v>0</v>
      </c>
      <c r="K180" s="85">
        <f>IF(Zwemmen!E179="Zwembad Wachtebeke",1,0)</f>
        <v>0</v>
      </c>
      <c r="L180" s="85">
        <f>IF(Zwemmen!E179="Zwembad Ander",1,0)</f>
        <v>0</v>
      </c>
      <c r="M180" s="85">
        <f>IF(Zwemmen!E179="Open Water Nieuwdonk",1,0)</f>
        <v>0</v>
      </c>
      <c r="N180" s="85">
        <f>IF(Zwemmen!E179="Open Water Ander",1,0)</f>
        <v>0</v>
      </c>
      <c r="O180" s="104"/>
      <c r="P180" s="85">
        <f t="shared" si="11"/>
        <v>0</v>
      </c>
      <c r="Q180" s="85">
        <f t="shared" si="12"/>
        <v>0</v>
      </c>
      <c r="R180" s="104"/>
      <c r="S180" s="89">
        <f>IF(Zwemmen!F179="Techniek",Zwemmen!I179,0)</f>
        <v>0</v>
      </c>
      <c r="T180" s="89">
        <f>IF(Zwemmen!F179="Extensieve uithouding",Zwemmen!I179,0)</f>
        <v>0</v>
      </c>
      <c r="U180" s="89">
        <f>IF(Zwemmen!F179="Intensieve uithouding",Zwemmen!I179,0)</f>
        <v>0</v>
      </c>
      <c r="V180" s="89">
        <f>IF(Zwemmen!F179="Snelheid",Zwemmen!I179,0)</f>
        <v>0</v>
      </c>
      <c r="W180" s="96">
        <f>IF(Zwemmen!F179="Wedstrijd",Zwemmen!I179,0)</f>
        <v>0</v>
      </c>
      <c r="X180" s="124"/>
      <c r="Y180" s="8">
        <f>IF(Fietsen!H179="Wegfiets",Fietsen!I179,0)</f>
        <v>0</v>
      </c>
      <c r="Z180" s="8">
        <f>IF(Fietsen!H179="Tijdritfiets",Fietsen!I179,0)</f>
        <v>0</v>
      </c>
      <c r="AA180" s="8">
        <f>IF(Fietsen!H179="Mountainbike",Fietsen!I179,0)</f>
        <v>0</v>
      </c>
      <c r="AB180" s="124"/>
      <c r="AC180" s="8">
        <f>IF(Fietsen!G179="Weg",Fietsen!I179,0)</f>
        <v>0</v>
      </c>
      <c r="AD180" s="8">
        <f>IF(Fietsen!G179="Rollen",Fietsen!I179,0)</f>
        <v>0</v>
      </c>
      <c r="AE180" s="8">
        <f>IF(Fietsen!G179="Veld",Fietsen!I179,0)</f>
        <v>0</v>
      </c>
      <c r="AF180" s="125"/>
      <c r="AG180" s="8">
        <f>IF(Fietsen!E179="Herstel",Fietsen!I179,0)</f>
        <v>0</v>
      </c>
      <c r="AH180" s="8">
        <f>IF(Fietsen!E179="LSD",Fietsen!I179,0)</f>
        <v>0</v>
      </c>
      <c r="AI180" s="8">
        <f>IF(Fietsen!E179="Extensieve uithouding",Fietsen!I179,0)</f>
        <v>0</v>
      </c>
      <c r="AJ180" s="8">
        <f>IF(Fietsen!E179="Intensieve uithouding",Fietsen!I179,0)</f>
        <v>0</v>
      </c>
      <c r="AK180" s="8">
        <f>IF(Fietsen!E179="Interval/Blokken",Fietsen!I179,0)</f>
        <v>0</v>
      </c>
      <c r="AL180" s="8">
        <f>IF(Fietsen!E179="VO2max",Fietsen!I179,0)</f>
        <v>0</v>
      </c>
      <c r="AM180" s="8">
        <f>IF(Fietsen!E179="Snelheid",Fietsen!I179,0)</f>
        <v>0</v>
      </c>
      <c r="AN180" s="8">
        <f>IF(Fietsen!E179="Souplesse",Fietsen!I179,0)</f>
        <v>0</v>
      </c>
      <c r="AO180" s="8">
        <f>IF(Fietsen!E179="Krachtuithouding",Fietsen!I179,0)</f>
        <v>0</v>
      </c>
      <c r="AP180" s="8">
        <f>IF(Fietsen!E179="Explosieve kracht",Fietsen!I179,0)</f>
        <v>0</v>
      </c>
      <c r="AQ180" s="8">
        <f>IF(Fietsen!E179="Wedstrijd",Fietsen!I179,0)</f>
        <v>0</v>
      </c>
      <c r="AR180" s="125"/>
      <c r="AS180" s="143">
        <f>IF(Lopen!G179="Weg",Lopen!H179,0)</f>
        <v>0</v>
      </c>
      <c r="AT180" s="8">
        <f>IF(Lopen!G179="Veld",Lopen!H179,0)</f>
        <v>0</v>
      </c>
      <c r="AU180" s="8">
        <f>IF(Lopen!G179="Piste",Lopen!H179,0)</f>
        <v>0</v>
      </c>
      <c r="AV180" s="139"/>
      <c r="AW180" s="8">
        <f>IF(Lopen!E179="Herstel",Lopen!H179,0)</f>
        <v>0</v>
      </c>
      <c r="AX180" s="8">
        <f>IF(Lopen!E179="Extensieve duur",Lopen!H179,0)</f>
        <v>0</v>
      </c>
      <c r="AY180" s="8">
        <f>IF(Lopen!E179="Tempoloop",Lopen!H179,0)</f>
        <v>0</v>
      </c>
      <c r="AZ180" s="8">
        <f>IF(Lopen!E179="Wisselloop",Lopen!H179,0)</f>
        <v>0</v>
      </c>
      <c r="BA180" s="8">
        <f>IF(Lopen!E179="Blokloop",Lopen!H179,0)</f>
        <v>0</v>
      </c>
      <c r="BB180" s="8">
        <f>IF(Lopen!E179="Versnellingen",Lopen!H179,0)</f>
        <v>0</v>
      </c>
      <c r="BC180" s="8">
        <f>IF(Lopen!E179="Fartlek",Lopen!H179,0)</f>
        <v>0</v>
      </c>
      <c r="BD180" s="8">
        <f>IF(Lopen!E179="Krachttraining",Lopen!H179,0)</f>
        <v>0</v>
      </c>
      <c r="BE180" s="144">
        <f>IF(Lopen!E179="Wedstrijd",Lopen!H179,0)</f>
        <v>0</v>
      </c>
    </row>
    <row r="181" spans="1:57">
      <c r="A181" s="199"/>
      <c r="B181" s="83" t="s">
        <v>17</v>
      </c>
      <c r="C181" s="75">
        <v>40626</v>
      </c>
      <c r="D181" s="153"/>
      <c r="E181" s="85">
        <f>IF(Zwemmen!H180&gt;0,1,0)</f>
        <v>0</v>
      </c>
      <c r="F181" s="85">
        <f>IF(Fietsen!I180&gt;0,1,0)</f>
        <v>0</v>
      </c>
      <c r="G181" s="85">
        <f>IF(Lopen!H180&gt;0,1,0)</f>
        <v>0</v>
      </c>
      <c r="H181" s="107"/>
      <c r="I181" s="95">
        <f>IF(Zwemmen!E180="Zwembad Aalst",1,0)</f>
        <v>0</v>
      </c>
      <c r="J181" s="85">
        <f>IF(Zwemmen!E180="Zwembad Brussel",1,0)</f>
        <v>0</v>
      </c>
      <c r="K181" s="85">
        <f>IF(Zwemmen!E180="Zwembad Wachtebeke",1,0)</f>
        <v>0</v>
      </c>
      <c r="L181" s="85">
        <f>IF(Zwemmen!E180="Zwembad Ander",1,0)</f>
        <v>0</v>
      </c>
      <c r="M181" s="85">
        <f>IF(Zwemmen!E180="Open Water Nieuwdonk",1,0)</f>
        <v>0</v>
      </c>
      <c r="N181" s="85">
        <f>IF(Zwemmen!E180="Open Water Ander",1,0)</f>
        <v>0</v>
      </c>
      <c r="O181" s="104"/>
      <c r="P181" s="85">
        <f t="shared" si="11"/>
        <v>0</v>
      </c>
      <c r="Q181" s="85">
        <f t="shared" si="12"/>
        <v>0</v>
      </c>
      <c r="R181" s="104"/>
      <c r="S181" s="89">
        <f>IF(Zwemmen!F180="Techniek",Zwemmen!I180,0)</f>
        <v>0</v>
      </c>
      <c r="T181" s="89">
        <f>IF(Zwemmen!F180="Extensieve uithouding",Zwemmen!I180,0)</f>
        <v>0</v>
      </c>
      <c r="U181" s="89">
        <f>IF(Zwemmen!F180="Intensieve uithouding",Zwemmen!I180,0)</f>
        <v>0</v>
      </c>
      <c r="V181" s="89">
        <f>IF(Zwemmen!F180="Snelheid",Zwemmen!I180,0)</f>
        <v>0</v>
      </c>
      <c r="W181" s="96">
        <f>IF(Zwemmen!F180="Wedstrijd",Zwemmen!I180,0)</f>
        <v>0</v>
      </c>
      <c r="X181" s="124"/>
      <c r="Y181" s="8">
        <f>IF(Fietsen!H180="Wegfiets",Fietsen!I180,0)</f>
        <v>0</v>
      </c>
      <c r="Z181" s="8">
        <f>IF(Fietsen!H180="Tijdritfiets",Fietsen!I180,0)</f>
        <v>0</v>
      </c>
      <c r="AA181" s="8">
        <f>IF(Fietsen!H180="Mountainbike",Fietsen!I180,0)</f>
        <v>0</v>
      </c>
      <c r="AB181" s="124"/>
      <c r="AC181" s="8">
        <f>IF(Fietsen!G180="Weg",Fietsen!I180,0)</f>
        <v>0</v>
      </c>
      <c r="AD181" s="8">
        <f>IF(Fietsen!G180="Rollen",Fietsen!I180,0)</f>
        <v>0</v>
      </c>
      <c r="AE181" s="8">
        <f>IF(Fietsen!G180="Veld",Fietsen!I180,0)</f>
        <v>0</v>
      </c>
      <c r="AF181" s="125"/>
      <c r="AG181" s="8">
        <f>IF(Fietsen!E180="Herstel",Fietsen!I180,0)</f>
        <v>0</v>
      </c>
      <c r="AH181" s="8">
        <f>IF(Fietsen!E180="LSD",Fietsen!I180,0)</f>
        <v>0</v>
      </c>
      <c r="AI181" s="8">
        <f>IF(Fietsen!E180="Extensieve uithouding",Fietsen!I180,0)</f>
        <v>0</v>
      </c>
      <c r="AJ181" s="8">
        <f>IF(Fietsen!E180="Intensieve uithouding",Fietsen!I180,0)</f>
        <v>0</v>
      </c>
      <c r="AK181" s="8">
        <f>IF(Fietsen!E180="Interval/Blokken",Fietsen!I180,0)</f>
        <v>0</v>
      </c>
      <c r="AL181" s="8">
        <f>IF(Fietsen!E180="VO2max",Fietsen!I180,0)</f>
        <v>0</v>
      </c>
      <c r="AM181" s="8">
        <f>IF(Fietsen!E180="Snelheid",Fietsen!I180,0)</f>
        <v>0</v>
      </c>
      <c r="AN181" s="8">
        <f>IF(Fietsen!E180="Souplesse",Fietsen!I180,0)</f>
        <v>0</v>
      </c>
      <c r="AO181" s="8">
        <f>IF(Fietsen!E180="Krachtuithouding",Fietsen!I180,0)</f>
        <v>0</v>
      </c>
      <c r="AP181" s="8">
        <f>IF(Fietsen!E180="Explosieve kracht",Fietsen!I180,0)</f>
        <v>0</v>
      </c>
      <c r="AQ181" s="8">
        <f>IF(Fietsen!E180="Wedstrijd",Fietsen!I180,0)</f>
        <v>0</v>
      </c>
      <c r="AR181" s="125"/>
      <c r="AS181" s="143">
        <f>IF(Lopen!G180="Weg",Lopen!H180,0)</f>
        <v>0</v>
      </c>
      <c r="AT181" s="8">
        <f>IF(Lopen!G180="Veld",Lopen!H180,0)</f>
        <v>0</v>
      </c>
      <c r="AU181" s="8">
        <f>IF(Lopen!G180="Piste",Lopen!H180,0)</f>
        <v>0</v>
      </c>
      <c r="AV181" s="139"/>
      <c r="AW181" s="8">
        <f>IF(Lopen!E180="Herstel",Lopen!H180,0)</f>
        <v>0</v>
      </c>
      <c r="AX181" s="8">
        <f>IF(Lopen!E180="Extensieve duur",Lopen!H180,0)</f>
        <v>0</v>
      </c>
      <c r="AY181" s="8">
        <f>IF(Lopen!E180="Tempoloop",Lopen!H180,0)</f>
        <v>0</v>
      </c>
      <c r="AZ181" s="8">
        <f>IF(Lopen!E180="Wisselloop",Lopen!H180,0)</f>
        <v>0</v>
      </c>
      <c r="BA181" s="8">
        <f>IF(Lopen!E180="Blokloop",Lopen!H180,0)</f>
        <v>0</v>
      </c>
      <c r="BB181" s="8">
        <f>IF(Lopen!E180="Versnellingen",Lopen!H180,0)</f>
        <v>0</v>
      </c>
      <c r="BC181" s="8">
        <f>IF(Lopen!E180="Fartlek",Lopen!H180,0)</f>
        <v>0</v>
      </c>
      <c r="BD181" s="8">
        <f>IF(Lopen!E180="Krachttraining",Lopen!H180,0)</f>
        <v>0</v>
      </c>
      <c r="BE181" s="144">
        <f>IF(Lopen!E180="Wedstrijd",Lopen!H180,0)</f>
        <v>0</v>
      </c>
    </row>
    <row r="182" spans="1:57">
      <c r="A182" s="199"/>
      <c r="B182" s="83" t="s">
        <v>11</v>
      </c>
      <c r="C182" s="75">
        <v>40627</v>
      </c>
      <c r="D182" s="153"/>
      <c r="E182" s="85">
        <f>IF(Zwemmen!H181&gt;0,1,0)</f>
        <v>0</v>
      </c>
      <c r="F182" s="85">
        <f>IF(Fietsen!I181&gt;0,1,0)</f>
        <v>0</v>
      </c>
      <c r="G182" s="85">
        <f>IF(Lopen!H181&gt;0,1,0)</f>
        <v>0</v>
      </c>
      <c r="H182" s="107"/>
      <c r="I182" s="95">
        <f>IF(Zwemmen!E181="Zwembad Aalst",1,0)</f>
        <v>0</v>
      </c>
      <c r="J182" s="85">
        <f>IF(Zwemmen!E181="Zwembad Brussel",1,0)</f>
        <v>0</v>
      </c>
      <c r="K182" s="85">
        <f>IF(Zwemmen!E181="Zwembad Wachtebeke",1,0)</f>
        <v>0</v>
      </c>
      <c r="L182" s="85">
        <f>IF(Zwemmen!E181="Zwembad Ander",1,0)</f>
        <v>0</v>
      </c>
      <c r="M182" s="85">
        <f>IF(Zwemmen!E181="Open Water Nieuwdonk",1,0)</f>
        <v>0</v>
      </c>
      <c r="N182" s="85">
        <f>IF(Zwemmen!E181="Open Water Ander",1,0)</f>
        <v>0</v>
      </c>
      <c r="O182" s="104"/>
      <c r="P182" s="85">
        <f t="shared" si="11"/>
        <v>0</v>
      </c>
      <c r="Q182" s="85">
        <f t="shared" si="12"/>
        <v>0</v>
      </c>
      <c r="R182" s="104"/>
      <c r="S182" s="89">
        <f>IF(Zwemmen!F181="Techniek",Zwemmen!I181,0)</f>
        <v>0</v>
      </c>
      <c r="T182" s="89">
        <f>IF(Zwemmen!F181="Extensieve uithouding",Zwemmen!I181,0)</f>
        <v>0</v>
      </c>
      <c r="U182" s="89">
        <f>IF(Zwemmen!F181="Intensieve uithouding",Zwemmen!I181,0)</f>
        <v>0</v>
      </c>
      <c r="V182" s="89">
        <f>IF(Zwemmen!F181="Snelheid",Zwemmen!I181,0)</f>
        <v>0</v>
      </c>
      <c r="W182" s="96">
        <f>IF(Zwemmen!F181="Wedstrijd",Zwemmen!I181,0)</f>
        <v>0</v>
      </c>
      <c r="X182" s="124"/>
      <c r="Y182" s="8">
        <f>IF(Fietsen!H181="Wegfiets",Fietsen!I181,0)</f>
        <v>0</v>
      </c>
      <c r="Z182" s="8">
        <f>IF(Fietsen!H181="Tijdritfiets",Fietsen!I181,0)</f>
        <v>0</v>
      </c>
      <c r="AA182" s="8">
        <f>IF(Fietsen!H181="Mountainbike",Fietsen!I181,0)</f>
        <v>0</v>
      </c>
      <c r="AB182" s="124"/>
      <c r="AC182" s="8">
        <f>IF(Fietsen!G181="Weg",Fietsen!I181,0)</f>
        <v>0</v>
      </c>
      <c r="AD182" s="8">
        <f>IF(Fietsen!G181="Rollen",Fietsen!I181,0)</f>
        <v>0</v>
      </c>
      <c r="AE182" s="8">
        <f>IF(Fietsen!G181="Veld",Fietsen!I181,0)</f>
        <v>0</v>
      </c>
      <c r="AF182" s="125"/>
      <c r="AG182" s="8">
        <f>IF(Fietsen!E181="Herstel",Fietsen!I181,0)</f>
        <v>0</v>
      </c>
      <c r="AH182" s="8">
        <f>IF(Fietsen!E181="LSD",Fietsen!I181,0)</f>
        <v>0</v>
      </c>
      <c r="AI182" s="8">
        <f>IF(Fietsen!E181="Extensieve uithouding",Fietsen!I181,0)</f>
        <v>0</v>
      </c>
      <c r="AJ182" s="8">
        <f>IF(Fietsen!E181="Intensieve uithouding",Fietsen!I181,0)</f>
        <v>0</v>
      </c>
      <c r="AK182" s="8">
        <f>IF(Fietsen!E181="Interval/Blokken",Fietsen!I181,0)</f>
        <v>0</v>
      </c>
      <c r="AL182" s="8">
        <f>IF(Fietsen!E181="VO2max",Fietsen!I181,0)</f>
        <v>0</v>
      </c>
      <c r="AM182" s="8">
        <f>IF(Fietsen!E181="Snelheid",Fietsen!I181,0)</f>
        <v>0</v>
      </c>
      <c r="AN182" s="8">
        <f>IF(Fietsen!E181="Souplesse",Fietsen!I181,0)</f>
        <v>0</v>
      </c>
      <c r="AO182" s="8">
        <f>IF(Fietsen!E181="Krachtuithouding",Fietsen!I181,0)</f>
        <v>0</v>
      </c>
      <c r="AP182" s="8">
        <f>IF(Fietsen!E181="Explosieve kracht",Fietsen!I181,0)</f>
        <v>0</v>
      </c>
      <c r="AQ182" s="8">
        <f>IF(Fietsen!E181="Wedstrijd",Fietsen!I181,0)</f>
        <v>0</v>
      </c>
      <c r="AR182" s="125"/>
      <c r="AS182" s="143">
        <f>IF(Lopen!G181="Weg",Lopen!H181,0)</f>
        <v>0</v>
      </c>
      <c r="AT182" s="8">
        <f>IF(Lopen!G181="Veld",Lopen!H181,0)</f>
        <v>0</v>
      </c>
      <c r="AU182" s="8">
        <f>IF(Lopen!G181="Piste",Lopen!H181,0)</f>
        <v>0</v>
      </c>
      <c r="AV182" s="139"/>
      <c r="AW182" s="8">
        <f>IF(Lopen!E181="Herstel",Lopen!H181,0)</f>
        <v>0</v>
      </c>
      <c r="AX182" s="8">
        <f>IF(Lopen!E181="Extensieve duur",Lopen!H181,0)</f>
        <v>0</v>
      </c>
      <c r="AY182" s="8">
        <f>IF(Lopen!E181="Tempoloop",Lopen!H181,0)</f>
        <v>0</v>
      </c>
      <c r="AZ182" s="8">
        <f>IF(Lopen!E181="Wisselloop",Lopen!H181,0)</f>
        <v>0</v>
      </c>
      <c r="BA182" s="8">
        <f>IF(Lopen!E181="Blokloop",Lopen!H181,0)</f>
        <v>0</v>
      </c>
      <c r="BB182" s="8">
        <f>IF(Lopen!E181="Versnellingen",Lopen!H181,0)</f>
        <v>0</v>
      </c>
      <c r="BC182" s="8">
        <f>IF(Lopen!E181="Fartlek",Lopen!H181,0)</f>
        <v>0</v>
      </c>
      <c r="BD182" s="8">
        <f>IF(Lopen!E181="Krachttraining",Lopen!H181,0)</f>
        <v>0</v>
      </c>
      <c r="BE182" s="144">
        <f>IF(Lopen!E181="Wedstrijd",Lopen!H181,0)</f>
        <v>0</v>
      </c>
    </row>
    <row r="183" spans="1:57">
      <c r="A183" s="199"/>
      <c r="B183" s="19" t="s">
        <v>12</v>
      </c>
      <c r="C183" s="77">
        <v>40628</v>
      </c>
      <c r="D183" s="153"/>
      <c r="E183" s="86">
        <f>IF(Zwemmen!H182&gt;0,1,0)</f>
        <v>0</v>
      </c>
      <c r="F183" s="86">
        <f>IF(Fietsen!I182&gt;0,1,0)</f>
        <v>0</v>
      </c>
      <c r="G183" s="86">
        <f>IF(Lopen!H182&gt;0,1,0)</f>
        <v>0</v>
      </c>
      <c r="H183" s="107"/>
      <c r="I183" s="97">
        <f>IF(Zwemmen!E182="Zwembad Aalst",1,0)</f>
        <v>0</v>
      </c>
      <c r="J183" s="86">
        <f>IF(Zwemmen!E182="Zwembad Brussel",1,0)</f>
        <v>0</v>
      </c>
      <c r="K183" s="86">
        <f>IF(Zwemmen!E182="Zwembad Wachtebeke",1,0)</f>
        <v>0</v>
      </c>
      <c r="L183" s="86">
        <f>IF(Zwemmen!E182="Zwembad Ander",1,0)</f>
        <v>0</v>
      </c>
      <c r="M183" s="86">
        <f>IF(Zwemmen!E182="Open Water Nieuwdonk",1,0)</f>
        <v>0</v>
      </c>
      <c r="N183" s="86">
        <f>IF(Zwemmen!E182="Open Water Ander",1,0)</f>
        <v>0</v>
      </c>
      <c r="O183" s="104"/>
      <c r="P183" s="86">
        <f t="shared" si="11"/>
        <v>0</v>
      </c>
      <c r="Q183" s="86">
        <f t="shared" si="12"/>
        <v>0</v>
      </c>
      <c r="R183" s="104"/>
      <c r="S183" s="90">
        <f>IF(Zwemmen!F182="Techniek",Zwemmen!I182,0)</f>
        <v>0</v>
      </c>
      <c r="T183" s="90">
        <f>IF(Zwemmen!F182="Extensieve uithouding",Zwemmen!I182,0)</f>
        <v>0</v>
      </c>
      <c r="U183" s="90">
        <f>IF(Zwemmen!F182="Intensieve uithouding",Zwemmen!I182,0)</f>
        <v>0</v>
      </c>
      <c r="V183" s="90">
        <f>IF(Zwemmen!F182="Snelheid",Zwemmen!I182,0)</f>
        <v>0</v>
      </c>
      <c r="W183" s="98">
        <f>IF(Zwemmen!F182="Wedstrijd",Zwemmen!I182,0)</f>
        <v>0</v>
      </c>
      <c r="X183" s="124"/>
      <c r="Y183" s="122">
        <f>IF(Fietsen!H182="Wegfiets",Fietsen!I182,0)</f>
        <v>0</v>
      </c>
      <c r="Z183" s="122">
        <f>IF(Fietsen!H182="Tijdritfiets",Fietsen!I182,0)</f>
        <v>0</v>
      </c>
      <c r="AA183" s="122">
        <f>IF(Fietsen!H182="Mountainbike",Fietsen!I182,0)</f>
        <v>0</v>
      </c>
      <c r="AB183" s="124"/>
      <c r="AC183" s="122">
        <f>IF(Fietsen!G182="Weg",Fietsen!I182,0)</f>
        <v>0</v>
      </c>
      <c r="AD183" s="122">
        <f>IF(Fietsen!G182="Rollen",Fietsen!I182,0)</f>
        <v>0</v>
      </c>
      <c r="AE183" s="122">
        <f>IF(Fietsen!G182="Veld",Fietsen!I182,0)</f>
        <v>0</v>
      </c>
      <c r="AF183" s="125"/>
      <c r="AG183" s="122">
        <f>IF(Fietsen!E182="Herstel",Fietsen!I182,0)</f>
        <v>0</v>
      </c>
      <c r="AH183" s="122">
        <f>IF(Fietsen!E182="LSD",Fietsen!I182,0)</f>
        <v>0</v>
      </c>
      <c r="AI183" s="122">
        <f>IF(Fietsen!E182="Extensieve uithouding",Fietsen!I182,0)</f>
        <v>0</v>
      </c>
      <c r="AJ183" s="122">
        <f>IF(Fietsen!E182="Intensieve uithouding",Fietsen!I182,0)</f>
        <v>0</v>
      </c>
      <c r="AK183" s="122">
        <f>IF(Fietsen!E182="Interval/Blokken",Fietsen!I182,0)</f>
        <v>0</v>
      </c>
      <c r="AL183" s="122">
        <f>IF(Fietsen!E182="VO2max",Fietsen!I182,0)</f>
        <v>0</v>
      </c>
      <c r="AM183" s="122">
        <f>IF(Fietsen!E182="Snelheid",Fietsen!I182,0)</f>
        <v>0</v>
      </c>
      <c r="AN183" s="122">
        <f>IF(Fietsen!E182="Souplesse",Fietsen!I182,0)</f>
        <v>0</v>
      </c>
      <c r="AO183" s="122">
        <f>IF(Fietsen!E182="Krachtuithouding",Fietsen!I182,0)</f>
        <v>0</v>
      </c>
      <c r="AP183" s="122">
        <f>IF(Fietsen!E182="Explosieve kracht",Fietsen!I182,0)</f>
        <v>0</v>
      </c>
      <c r="AQ183" s="122">
        <f>IF(Fietsen!E182="Wedstrijd",Fietsen!I182,0)</f>
        <v>0</v>
      </c>
      <c r="AR183" s="125"/>
      <c r="AS183" s="141">
        <f>IF(Lopen!G182="Weg",Lopen!H182,0)</f>
        <v>0</v>
      </c>
      <c r="AT183" s="122">
        <f>IF(Lopen!G182="Veld",Lopen!H182,0)</f>
        <v>0</v>
      </c>
      <c r="AU183" s="122">
        <f>IF(Lopen!G182="Piste",Lopen!H182,0)</f>
        <v>0</v>
      </c>
      <c r="AV183" s="139"/>
      <c r="AW183" s="122">
        <f>IF(Lopen!E182="Herstel",Lopen!H182,0)</f>
        <v>0</v>
      </c>
      <c r="AX183" s="122">
        <f>IF(Lopen!E182="Extensieve duur",Lopen!H182,0)</f>
        <v>0</v>
      </c>
      <c r="AY183" s="122">
        <f>IF(Lopen!E182="Tempoloop",Lopen!H182,0)</f>
        <v>0</v>
      </c>
      <c r="AZ183" s="122">
        <f>IF(Lopen!E182="Wisselloop",Lopen!H182,0)</f>
        <v>0</v>
      </c>
      <c r="BA183" s="122">
        <f>IF(Lopen!E182="Blokloop",Lopen!H182,0)</f>
        <v>0</v>
      </c>
      <c r="BB183" s="122">
        <f>IF(Lopen!E182="Versnellingen",Lopen!H182,0)</f>
        <v>0</v>
      </c>
      <c r="BC183" s="122">
        <f>IF(Lopen!E182="Fartlek",Lopen!H182,0)</f>
        <v>0</v>
      </c>
      <c r="BD183" s="122">
        <f>IF(Lopen!E182="Krachttraining",Lopen!H182,0)</f>
        <v>0</v>
      </c>
      <c r="BE183" s="142">
        <f>IF(Lopen!E182="Wedstrijd",Lopen!H182,0)</f>
        <v>0</v>
      </c>
    </row>
    <row r="184" spans="1:57">
      <c r="A184" s="199"/>
      <c r="B184" s="19" t="s">
        <v>13</v>
      </c>
      <c r="C184" s="77">
        <v>40629</v>
      </c>
      <c r="D184" s="153"/>
      <c r="E184" s="86">
        <f>IF(Zwemmen!H183&gt;0,1,0)</f>
        <v>0</v>
      </c>
      <c r="F184" s="86">
        <f>IF(Fietsen!I183&gt;0,1,0)</f>
        <v>0</v>
      </c>
      <c r="G184" s="86">
        <f>IF(Lopen!H183&gt;0,1,0)</f>
        <v>0</v>
      </c>
      <c r="H184" s="107"/>
      <c r="I184" s="97">
        <f>IF(Zwemmen!E183="Zwembad Aalst",1,0)</f>
        <v>0</v>
      </c>
      <c r="J184" s="86">
        <f>IF(Zwemmen!E183="Zwembad Brussel",1,0)</f>
        <v>0</v>
      </c>
      <c r="K184" s="86">
        <f>IF(Zwemmen!E183="Zwembad Wachtebeke",1,0)</f>
        <v>0</v>
      </c>
      <c r="L184" s="86">
        <f>IF(Zwemmen!E183="Zwembad Ander",1,0)</f>
        <v>0</v>
      </c>
      <c r="M184" s="86">
        <f>IF(Zwemmen!E183="Open Water Nieuwdonk",1,0)</f>
        <v>0</v>
      </c>
      <c r="N184" s="86">
        <f>IF(Zwemmen!E183="Open Water Ander",1,0)</f>
        <v>0</v>
      </c>
      <c r="O184" s="104"/>
      <c r="P184" s="86">
        <f t="shared" si="11"/>
        <v>0</v>
      </c>
      <c r="Q184" s="86">
        <f t="shared" si="12"/>
        <v>0</v>
      </c>
      <c r="R184" s="104"/>
      <c r="S184" s="90">
        <f>IF(Zwemmen!F183="Techniek",Zwemmen!I183,0)</f>
        <v>0</v>
      </c>
      <c r="T184" s="90">
        <f>IF(Zwemmen!F183="Extensieve uithouding",Zwemmen!I183,0)</f>
        <v>0</v>
      </c>
      <c r="U184" s="90">
        <f>IF(Zwemmen!F183="Intensieve uithouding",Zwemmen!I183,0)</f>
        <v>0</v>
      </c>
      <c r="V184" s="90">
        <f>IF(Zwemmen!F183="Snelheid",Zwemmen!I183,0)</f>
        <v>0</v>
      </c>
      <c r="W184" s="98">
        <f>IF(Zwemmen!F183="Wedstrijd",Zwemmen!I183,0)</f>
        <v>0</v>
      </c>
      <c r="X184" s="124"/>
      <c r="Y184" s="122">
        <f>IF(Fietsen!H183="Wegfiets",Fietsen!I183,0)</f>
        <v>0</v>
      </c>
      <c r="Z184" s="122">
        <f>IF(Fietsen!H183="Tijdritfiets",Fietsen!I183,0)</f>
        <v>0</v>
      </c>
      <c r="AA184" s="122">
        <f>IF(Fietsen!H183="Mountainbike",Fietsen!I183,0)</f>
        <v>0</v>
      </c>
      <c r="AB184" s="124"/>
      <c r="AC184" s="122">
        <f>IF(Fietsen!G183="Weg",Fietsen!I183,0)</f>
        <v>0</v>
      </c>
      <c r="AD184" s="122">
        <f>IF(Fietsen!G183="Rollen",Fietsen!I183,0)</f>
        <v>0</v>
      </c>
      <c r="AE184" s="122">
        <f>IF(Fietsen!G183="Veld",Fietsen!I183,0)</f>
        <v>0</v>
      </c>
      <c r="AF184" s="125"/>
      <c r="AG184" s="122">
        <f>IF(Fietsen!E183="Herstel",Fietsen!I183,0)</f>
        <v>0</v>
      </c>
      <c r="AH184" s="122">
        <f>IF(Fietsen!E183="LSD",Fietsen!I183,0)</f>
        <v>0</v>
      </c>
      <c r="AI184" s="122">
        <f>IF(Fietsen!E183="Extensieve uithouding",Fietsen!I183,0)</f>
        <v>0</v>
      </c>
      <c r="AJ184" s="122">
        <f>IF(Fietsen!E183="Intensieve uithouding",Fietsen!I183,0)</f>
        <v>0</v>
      </c>
      <c r="AK184" s="122">
        <f>IF(Fietsen!E183="Interval/Blokken",Fietsen!I183,0)</f>
        <v>0</v>
      </c>
      <c r="AL184" s="122">
        <f>IF(Fietsen!E183="VO2max",Fietsen!I183,0)</f>
        <v>0</v>
      </c>
      <c r="AM184" s="122">
        <f>IF(Fietsen!E183="Snelheid",Fietsen!I183,0)</f>
        <v>0</v>
      </c>
      <c r="AN184" s="122">
        <f>IF(Fietsen!E183="Souplesse",Fietsen!I183,0)</f>
        <v>0</v>
      </c>
      <c r="AO184" s="122">
        <f>IF(Fietsen!E183="Krachtuithouding",Fietsen!I183,0)</f>
        <v>0</v>
      </c>
      <c r="AP184" s="122">
        <f>IF(Fietsen!E183="Explosieve kracht",Fietsen!I183,0)</f>
        <v>0</v>
      </c>
      <c r="AQ184" s="122">
        <f>IF(Fietsen!E183="Wedstrijd",Fietsen!I183,0)</f>
        <v>0</v>
      </c>
      <c r="AR184" s="125"/>
      <c r="AS184" s="141">
        <f>IF(Lopen!G183="Weg",Lopen!H183,0)</f>
        <v>0</v>
      </c>
      <c r="AT184" s="122">
        <f>IF(Lopen!G183="Veld",Lopen!H183,0)</f>
        <v>0</v>
      </c>
      <c r="AU184" s="122">
        <f>IF(Lopen!G183="Piste",Lopen!H183,0)</f>
        <v>0</v>
      </c>
      <c r="AV184" s="139"/>
      <c r="AW184" s="122">
        <f>IF(Lopen!E183="Herstel",Lopen!H183,0)</f>
        <v>0</v>
      </c>
      <c r="AX184" s="122">
        <f>IF(Lopen!E183="Extensieve duur",Lopen!H183,0)</f>
        <v>0</v>
      </c>
      <c r="AY184" s="122">
        <f>IF(Lopen!E183="Tempoloop",Lopen!H183,0)</f>
        <v>0</v>
      </c>
      <c r="AZ184" s="122">
        <f>IF(Lopen!E183="Wisselloop",Lopen!H183,0)</f>
        <v>0</v>
      </c>
      <c r="BA184" s="122">
        <f>IF(Lopen!E183="Blokloop",Lopen!H183,0)</f>
        <v>0</v>
      </c>
      <c r="BB184" s="122">
        <f>IF(Lopen!E183="Versnellingen",Lopen!H183,0)</f>
        <v>0</v>
      </c>
      <c r="BC184" s="122">
        <f>IF(Lopen!E183="Fartlek",Lopen!H183,0)</f>
        <v>0</v>
      </c>
      <c r="BD184" s="122">
        <f>IF(Lopen!E183="Krachttraining",Lopen!H183,0)</f>
        <v>0</v>
      </c>
      <c r="BE184" s="142">
        <f>IF(Lopen!E183="Wedstrijd",Lopen!H183,0)</f>
        <v>0</v>
      </c>
    </row>
    <row r="185" spans="1:57">
      <c r="A185" s="199" t="s">
        <v>46</v>
      </c>
      <c r="B185" s="83" t="s">
        <v>14</v>
      </c>
      <c r="C185" s="75">
        <v>40630</v>
      </c>
      <c r="D185" s="153"/>
      <c r="E185" s="85">
        <f>IF(Zwemmen!H184&gt;0,1,0)</f>
        <v>0</v>
      </c>
      <c r="F185" s="85">
        <f>IF(Fietsen!I184&gt;0,1,0)</f>
        <v>0</v>
      </c>
      <c r="G185" s="85">
        <f>IF(Lopen!H184&gt;0,1,0)</f>
        <v>0</v>
      </c>
      <c r="H185" s="107"/>
      <c r="I185" s="95">
        <f>IF(Zwemmen!E184="Zwembad Aalst",1,0)</f>
        <v>0</v>
      </c>
      <c r="J185" s="85">
        <f>IF(Zwemmen!E184="Zwembad Brussel",1,0)</f>
        <v>0</v>
      </c>
      <c r="K185" s="85">
        <f>IF(Zwemmen!E184="Zwembad Wachtebeke",1,0)</f>
        <v>0</v>
      </c>
      <c r="L185" s="85">
        <f>IF(Zwemmen!E184="Zwembad Ander",1,0)</f>
        <v>0</v>
      </c>
      <c r="M185" s="85">
        <f>IF(Zwemmen!E184="Open Water Nieuwdonk",1,0)</f>
        <v>0</v>
      </c>
      <c r="N185" s="85">
        <f>IF(Zwemmen!E184="Open Water Ander",1,0)</f>
        <v>0</v>
      </c>
      <c r="O185" s="104"/>
      <c r="P185" s="85">
        <f t="shared" si="11"/>
        <v>0</v>
      </c>
      <c r="Q185" s="85">
        <f t="shared" si="12"/>
        <v>0</v>
      </c>
      <c r="R185" s="104"/>
      <c r="S185" s="89">
        <f>IF(Zwemmen!F184="Techniek",Zwemmen!I184,0)</f>
        <v>0</v>
      </c>
      <c r="T185" s="89">
        <f>IF(Zwemmen!F184="Extensieve uithouding",Zwemmen!I184,0)</f>
        <v>0</v>
      </c>
      <c r="U185" s="89">
        <f>IF(Zwemmen!F184="Intensieve uithouding",Zwemmen!I184,0)</f>
        <v>0</v>
      </c>
      <c r="V185" s="89">
        <f>IF(Zwemmen!F184="Snelheid",Zwemmen!I184,0)</f>
        <v>0</v>
      </c>
      <c r="W185" s="96">
        <f>IF(Zwemmen!F184="Wedstrijd",Zwemmen!I184,0)</f>
        <v>0</v>
      </c>
      <c r="X185" s="124"/>
      <c r="Y185" s="8">
        <f>IF(Fietsen!H184="Wegfiets",Fietsen!I184,0)</f>
        <v>0</v>
      </c>
      <c r="Z185" s="8">
        <f>IF(Fietsen!H184="Tijdritfiets",Fietsen!I184,0)</f>
        <v>0</v>
      </c>
      <c r="AA185" s="8">
        <f>IF(Fietsen!H184="Mountainbike",Fietsen!I184,0)</f>
        <v>0</v>
      </c>
      <c r="AB185" s="124"/>
      <c r="AC185" s="8">
        <f>IF(Fietsen!G184="Weg",Fietsen!I184,0)</f>
        <v>0</v>
      </c>
      <c r="AD185" s="8">
        <f>IF(Fietsen!G184="Rollen",Fietsen!I184,0)</f>
        <v>0</v>
      </c>
      <c r="AE185" s="8">
        <f>IF(Fietsen!G184="Veld",Fietsen!I184,0)</f>
        <v>0</v>
      </c>
      <c r="AF185" s="125"/>
      <c r="AG185" s="8">
        <f>IF(Fietsen!E184="Herstel",Fietsen!I184,0)</f>
        <v>0</v>
      </c>
      <c r="AH185" s="8">
        <f>IF(Fietsen!E184="LSD",Fietsen!I184,0)</f>
        <v>0</v>
      </c>
      <c r="AI185" s="8">
        <f>IF(Fietsen!E184="Extensieve uithouding",Fietsen!I184,0)</f>
        <v>0</v>
      </c>
      <c r="AJ185" s="8">
        <f>IF(Fietsen!E184="Intensieve uithouding",Fietsen!I184,0)</f>
        <v>0</v>
      </c>
      <c r="AK185" s="8">
        <f>IF(Fietsen!E184="Interval/Blokken",Fietsen!I184,0)</f>
        <v>0</v>
      </c>
      <c r="AL185" s="8">
        <f>IF(Fietsen!E184="VO2max",Fietsen!I184,0)</f>
        <v>0</v>
      </c>
      <c r="AM185" s="8">
        <f>IF(Fietsen!E184="Snelheid",Fietsen!I184,0)</f>
        <v>0</v>
      </c>
      <c r="AN185" s="8">
        <f>IF(Fietsen!E184="Souplesse",Fietsen!I184,0)</f>
        <v>0</v>
      </c>
      <c r="AO185" s="8">
        <f>IF(Fietsen!E184="Krachtuithouding",Fietsen!I184,0)</f>
        <v>0</v>
      </c>
      <c r="AP185" s="8">
        <f>IF(Fietsen!E184="Explosieve kracht",Fietsen!I184,0)</f>
        <v>0</v>
      </c>
      <c r="AQ185" s="8">
        <f>IF(Fietsen!E184="Wedstrijd",Fietsen!I184,0)</f>
        <v>0</v>
      </c>
      <c r="AR185" s="125"/>
      <c r="AS185" s="143">
        <f>IF(Lopen!G184="Weg",Lopen!H184,0)</f>
        <v>0</v>
      </c>
      <c r="AT185" s="8">
        <f>IF(Lopen!G184="Veld",Lopen!H184,0)</f>
        <v>0</v>
      </c>
      <c r="AU185" s="8">
        <f>IF(Lopen!G184="Piste",Lopen!H184,0)</f>
        <v>0</v>
      </c>
      <c r="AV185" s="139"/>
      <c r="AW185" s="8">
        <f>IF(Lopen!E184="Herstel",Lopen!H184,0)</f>
        <v>0</v>
      </c>
      <c r="AX185" s="8">
        <f>IF(Lopen!E184="Extensieve duur",Lopen!H184,0)</f>
        <v>0</v>
      </c>
      <c r="AY185" s="8">
        <f>IF(Lopen!E184="Tempoloop",Lopen!H184,0)</f>
        <v>0</v>
      </c>
      <c r="AZ185" s="8">
        <f>IF(Lopen!E184="Wisselloop",Lopen!H184,0)</f>
        <v>0</v>
      </c>
      <c r="BA185" s="8">
        <f>IF(Lopen!E184="Blokloop",Lopen!H184,0)</f>
        <v>0</v>
      </c>
      <c r="BB185" s="8">
        <f>IF(Lopen!E184="Versnellingen",Lopen!H184,0)</f>
        <v>0</v>
      </c>
      <c r="BC185" s="8">
        <f>IF(Lopen!E184="Fartlek",Lopen!H184,0)</f>
        <v>0</v>
      </c>
      <c r="BD185" s="8">
        <f>IF(Lopen!E184="Krachttraining",Lopen!H184,0)</f>
        <v>0</v>
      </c>
      <c r="BE185" s="144">
        <f>IF(Lopen!E184="Wedstrijd",Lopen!H184,0)</f>
        <v>0</v>
      </c>
    </row>
    <row r="186" spans="1:57">
      <c r="A186" s="199"/>
      <c r="B186" s="83" t="s">
        <v>15</v>
      </c>
      <c r="C186" s="75">
        <v>40631</v>
      </c>
      <c r="D186" s="153"/>
      <c r="E186" s="85">
        <f>IF(Zwemmen!H185&gt;0,1,0)</f>
        <v>0</v>
      </c>
      <c r="F186" s="85">
        <f>IF(Fietsen!I185&gt;0,1,0)</f>
        <v>0</v>
      </c>
      <c r="G186" s="85">
        <f>IF(Lopen!H185&gt;0,1,0)</f>
        <v>0</v>
      </c>
      <c r="H186" s="107"/>
      <c r="I186" s="95">
        <f>IF(Zwemmen!E185="Zwembad Aalst",1,0)</f>
        <v>0</v>
      </c>
      <c r="J186" s="85">
        <f>IF(Zwemmen!E185="Zwembad Brussel",1,0)</f>
        <v>0</v>
      </c>
      <c r="K186" s="85">
        <f>IF(Zwemmen!E185="Zwembad Wachtebeke",1,0)</f>
        <v>0</v>
      </c>
      <c r="L186" s="85">
        <f>IF(Zwemmen!E185="Zwembad Ander",1,0)</f>
        <v>0</v>
      </c>
      <c r="M186" s="85">
        <f>IF(Zwemmen!E185="Open Water Nieuwdonk",1,0)</f>
        <v>0</v>
      </c>
      <c r="N186" s="85">
        <f>IF(Zwemmen!E185="Open Water Ander",1,0)</f>
        <v>0</v>
      </c>
      <c r="O186" s="104"/>
      <c r="P186" s="85">
        <f t="shared" si="11"/>
        <v>0</v>
      </c>
      <c r="Q186" s="85">
        <f t="shared" si="12"/>
        <v>0</v>
      </c>
      <c r="R186" s="104"/>
      <c r="S186" s="89">
        <f>IF(Zwemmen!F185="Techniek",Zwemmen!I185,0)</f>
        <v>0</v>
      </c>
      <c r="T186" s="89">
        <f>IF(Zwemmen!F185="Extensieve uithouding",Zwemmen!I185,0)</f>
        <v>0</v>
      </c>
      <c r="U186" s="89">
        <f>IF(Zwemmen!F185="Intensieve uithouding",Zwemmen!I185,0)</f>
        <v>0</v>
      </c>
      <c r="V186" s="89">
        <f>IF(Zwemmen!F185="Snelheid",Zwemmen!I185,0)</f>
        <v>0</v>
      </c>
      <c r="W186" s="96">
        <f>IF(Zwemmen!F185="Wedstrijd",Zwemmen!I185,0)</f>
        <v>0</v>
      </c>
      <c r="X186" s="124"/>
      <c r="Y186" s="8">
        <f>IF(Fietsen!H185="Wegfiets",Fietsen!I185,0)</f>
        <v>0</v>
      </c>
      <c r="Z186" s="8">
        <f>IF(Fietsen!H185="Tijdritfiets",Fietsen!I185,0)</f>
        <v>0</v>
      </c>
      <c r="AA186" s="8">
        <f>IF(Fietsen!H185="Mountainbike",Fietsen!I185,0)</f>
        <v>0</v>
      </c>
      <c r="AB186" s="124"/>
      <c r="AC186" s="8">
        <f>IF(Fietsen!G185="Weg",Fietsen!I185,0)</f>
        <v>0</v>
      </c>
      <c r="AD186" s="8">
        <f>IF(Fietsen!G185="Rollen",Fietsen!I185,0)</f>
        <v>0</v>
      </c>
      <c r="AE186" s="8">
        <f>IF(Fietsen!G185="Veld",Fietsen!I185,0)</f>
        <v>0</v>
      </c>
      <c r="AF186" s="125"/>
      <c r="AG186" s="8">
        <f>IF(Fietsen!E185="Herstel",Fietsen!I185,0)</f>
        <v>0</v>
      </c>
      <c r="AH186" s="8">
        <f>IF(Fietsen!E185="LSD",Fietsen!I185,0)</f>
        <v>0</v>
      </c>
      <c r="AI186" s="8">
        <f>IF(Fietsen!E185="Extensieve uithouding",Fietsen!I185,0)</f>
        <v>0</v>
      </c>
      <c r="AJ186" s="8">
        <f>IF(Fietsen!E185="Intensieve uithouding",Fietsen!I185,0)</f>
        <v>0</v>
      </c>
      <c r="AK186" s="8">
        <f>IF(Fietsen!E185="Interval/Blokken",Fietsen!I185,0)</f>
        <v>0</v>
      </c>
      <c r="AL186" s="8">
        <f>IF(Fietsen!E185="VO2max",Fietsen!I185,0)</f>
        <v>0</v>
      </c>
      <c r="AM186" s="8">
        <f>IF(Fietsen!E185="Snelheid",Fietsen!I185,0)</f>
        <v>0</v>
      </c>
      <c r="AN186" s="8">
        <f>IF(Fietsen!E185="Souplesse",Fietsen!I185,0)</f>
        <v>0</v>
      </c>
      <c r="AO186" s="8">
        <f>IF(Fietsen!E185="Krachtuithouding",Fietsen!I185,0)</f>
        <v>0</v>
      </c>
      <c r="AP186" s="8">
        <f>IF(Fietsen!E185="Explosieve kracht",Fietsen!I185,0)</f>
        <v>0</v>
      </c>
      <c r="AQ186" s="8">
        <f>IF(Fietsen!E185="Wedstrijd",Fietsen!I185,0)</f>
        <v>0</v>
      </c>
      <c r="AR186" s="125"/>
      <c r="AS186" s="143">
        <f>IF(Lopen!G185="Weg",Lopen!H185,0)</f>
        <v>0</v>
      </c>
      <c r="AT186" s="8">
        <f>IF(Lopen!G185="Veld",Lopen!H185,0)</f>
        <v>0</v>
      </c>
      <c r="AU186" s="8">
        <f>IF(Lopen!G185="Piste",Lopen!H185,0)</f>
        <v>0</v>
      </c>
      <c r="AV186" s="139"/>
      <c r="AW186" s="8">
        <f>IF(Lopen!E185="Herstel",Lopen!H185,0)</f>
        <v>0</v>
      </c>
      <c r="AX186" s="8">
        <f>IF(Lopen!E185="Extensieve duur",Lopen!H185,0)</f>
        <v>0</v>
      </c>
      <c r="AY186" s="8">
        <f>IF(Lopen!E185="Tempoloop",Lopen!H185,0)</f>
        <v>0</v>
      </c>
      <c r="AZ186" s="8">
        <f>IF(Lopen!E185="Wisselloop",Lopen!H185,0)</f>
        <v>0</v>
      </c>
      <c r="BA186" s="8">
        <f>IF(Lopen!E185="Blokloop",Lopen!H185,0)</f>
        <v>0</v>
      </c>
      <c r="BB186" s="8">
        <f>IF(Lopen!E185="Versnellingen",Lopen!H185,0)</f>
        <v>0</v>
      </c>
      <c r="BC186" s="8">
        <f>IF(Lopen!E185="Fartlek",Lopen!H185,0)</f>
        <v>0</v>
      </c>
      <c r="BD186" s="8">
        <f>IF(Lopen!E185="Krachttraining",Lopen!H185,0)</f>
        <v>0</v>
      </c>
      <c r="BE186" s="144">
        <f>IF(Lopen!E185="Wedstrijd",Lopen!H185,0)</f>
        <v>0</v>
      </c>
    </row>
    <row r="187" spans="1:57">
      <c r="A187" s="199"/>
      <c r="B187" s="83" t="s">
        <v>16</v>
      </c>
      <c r="C187" s="75">
        <v>40632</v>
      </c>
      <c r="D187" s="153"/>
      <c r="E187" s="85">
        <f>IF(Zwemmen!H186&gt;0,1,0)</f>
        <v>0</v>
      </c>
      <c r="F187" s="85">
        <f>IF(Fietsen!I186&gt;0,1,0)</f>
        <v>0</v>
      </c>
      <c r="G187" s="85">
        <f>IF(Lopen!H186&gt;0,1,0)</f>
        <v>0</v>
      </c>
      <c r="H187" s="107"/>
      <c r="I187" s="95">
        <f>IF(Zwemmen!E186="Zwembad Aalst",1,0)</f>
        <v>0</v>
      </c>
      <c r="J187" s="85">
        <f>IF(Zwemmen!E186="Zwembad Brussel",1,0)</f>
        <v>0</v>
      </c>
      <c r="K187" s="85">
        <f>IF(Zwemmen!E186="Zwembad Wachtebeke",1,0)</f>
        <v>0</v>
      </c>
      <c r="L187" s="85">
        <f>IF(Zwemmen!E186="Zwembad Ander",1,0)</f>
        <v>0</v>
      </c>
      <c r="M187" s="85">
        <f>IF(Zwemmen!E186="Open Water Nieuwdonk",1,0)</f>
        <v>0</v>
      </c>
      <c r="N187" s="85">
        <f>IF(Zwemmen!E186="Open Water Ander",1,0)</f>
        <v>0</v>
      </c>
      <c r="O187" s="104"/>
      <c r="P187" s="85">
        <f t="shared" si="11"/>
        <v>0</v>
      </c>
      <c r="Q187" s="85">
        <f t="shared" si="12"/>
        <v>0</v>
      </c>
      <c r="R187" s="104"/>
      <c r="S187" s="89">
        <f>IF(Zwemmen!F186="Techniek",Zwemmen!I186,0)</f>
        <v>0</v>
      </c>
      <c r="T187" s="89">
        <f>IF(Zwemmen!F186="Extensieve uithouding",Zwemmen!I186,0)</f>
        <v>0</v>
      </c>
      <c r="U187" s="89">
        <f>IF(Zwemmen!F186="Intensieve uithouding",Zwemmen!I186,0)</f>
        <v>0</v>
      </c>
      <c r="V187" s="89">
        <f>IF(Zwemmen!F186="Snelheid",Zwemmen!I186,0)</f>
        <v>0</v>
      </c>
      <c r="W187" s="96">
        <f>IF(Zwemmen!F186="Wedstrijd",Zwemmen!I186,0)</f>
        <v>0</v>
      </c>
      <c r="X187" s="124"/>
      <c r="Y187" s="8">
        <f>IF(Fietsen!H186="Wegfiets",Fietsen!I186,0)</f>
        <v>0</v>
      </c>
      <c r="Z187" s="8">
        <f>IF(Fietsen!H186="Tijdritfiets",Fietsen!I186,0)</f>
        <v>0</v>
      </c>
      <c r="AA187" s="8">
        <f>IF(Fietsen!H186="Mountainbike",Fietsen!I186,0)</f>
        <v>0</v>
      </c>
      <c r="AB187" s="124"/>
      <c r="AC187" s="8">
        <f>IF(Fietsen!G186="Weg",Fietsen!I186,0)</f>
        <v>0</v>
      </c>
      <c r="AD187" s="8">
        <f>IF(Fietsen!G186="Rollen",Fietsen!I186,0)</f>
        <v>0</v>
      </c>
      <c r="AE187" s="8">
        <f>IF(Fietsen!G186="Veld",Fietsen!I186,0)</f>
        <v>0</v>
      </c>
      <c r="AF187" s="125"/>
      <c r="AG187" s="8">
        <f>IF(Fietsen!E186="Herstel",Fietsen!I186,0)</f>
        <v>0</v>
      </c>
      <c r="AH187" s="8">
        <f>IF(Fietsen!E186="LSD",Fietsen!I186,0)</f>
        <v>0</v>
      </c>
      <c r="AI187" s="8">
        <f>IF(Fietsen!E186="Extensieve uithouding",Fietsen!I186,0)</f>
        <v>0</v>
      </c>
      <c r="AJ187" s="8">
        <f>IF(Fietsen!E186="Intensieve uithouding",Fietsen!I186,0)</f>
        <v>0</v>
      </c>
      <c r="AK187" s="8">
        <f>IF(Fietsen!E186="Interval/Blokken",Fietsen!I186,0)</f>
        <v>0</v>
      </c>
      <c r="AL187" s="8">
        <f>IF(Fietsen!E186="VO2max",Fietsen!I186,0)</f>
        <v>0</v>
      </c>
      <c r="AM187" s="8">
        <f>IF(Fietsen!E186="Snelheid",Fietsen!I186,0)</f>
        <v>0</v>
      </c>
      <c r="AN187" s="8">
        <f>IF(Fietsen!E186="Souplesse",Fietsen!I186,0)</f>
        <v>0</v>
      </c>
      <c r="AO187" s="8">
        <f>IF(Fietsen!E186="Krachtuithouding",Fietsen!I186,0)</f>
        <v>0</v>
      </c>
      <c r="AP187" s="8">
        <f>IF(Fietsen!E186="Explosieve kracht",Fietsen!I186,0)</f>
        <v>0</v>
      </c>
      <c r="AQ187" s="8">
        <f>IF(Fietsen!E186="Wedstrijd",Fietsen!I186,0)</f>
        <v>0</v>
      </c>
      <c r="AR187" s="125"/>
      <c r="AS187" s="143">
        <f>IF(Lopen!G186="Weg",Lopen!H186,0)</f>
        <v>0</v>
      </c>
      <c r="AT187" s="8">
        <f>IF(Lopen!G186="Veld",Lopen!H186,0)</f>
        <v>0</v>
      </c>
      <c r="AU187" s="8">
        <f>IF(Lopen!G186="Piste",Lopen!H186,0)</f>
        <v>0</v>
      </c>
      <c r="AV187" s="139"/>
      <c r="AW187" s="8">
        <f>IF(Lopen!E186="Herstel",Lopen!H186,0)</f>
        <v>0</v>
      </c>
      <c r="AX187" s="8">
        <f>IF(Lopen!E186="Extensieve duur",Lopen!H186,0)</f>
        <v>0</v>
      </c>
      <c r="AY187" s="8">
        <f>IF(Lopen!E186="Tempoloop",Lopen!H186,0)</f>
        <v>0</v>
      </c>
      <c r="AZ187" s="8">
        <f>IF(Lopen!E186="Wisselloop",Lopen!H186,0)</f>
        <v>0</v>
      </c>
      <c r="BA187" s="8">
        <f>IF(Lopen!E186="Blokloop",Lopen!H186,0)</f>
        <v>0</v>
      </c>
      <c r="BB187" s="8">
        <f>IF(Lopen!E186="Versnellingen",Lopen!H186,0)</f>
        <v>0</v>
      </c>
      <c r="BC187" s="8">
        <f>IF(Lopen!E186="Fartlek",Lopen!H186,0)</f>
        <v>0</v>
      </c>
      <c r="BD187" s="8">
        <f>IF(Lopen!E186="Krachttraining",Lopen!H186,0)</f>
        <v>0</v>
      </c>
      <c r="BE187" s="144">
        <f>IF(Lopen!E186="Wedstrijd",Lopen!H186,0)</f>
        <v>0</v>
      </c>
    </row>
    <row r="188" spans="1:57">
      <c r="A188" s="199"/>
      <c r="B188" s="83" t="s">
        <v>17</v>
      </c>
      <c r="C188" s="75">
        <v>40633</v>
      </c>
      <c r="D188" s="153"/>
      <c r="E188" s="85">
        <f>IF(Zwemmen!H187&gt;0,1,0)</f>
        <v>0</v>
      </c>
      <c r="F188" s="85">
        <f>IF(Fietsen!I187&gt;0,1,0)</f>
        <v>0</v>
      </c>
      <c r="G188" s="85">
        <f>IF(Lopen!H187&gt;0,1,0)</f>
        <v>0</v>
      </c>
      <c r="H188" s="107"/>
      <c r="I188" s="95">
        <f>IF(Zwemmen!E187="Zwembad Aalst",1,0)</f>
        <v>0</v>
      </c>
      <c r="J188" s="85">
        <f>IF(Zwemmen!E187="Zwembad Brussel",1,0)</f>
        <v>0</v>
      </c>
      <c r="K188" s="85">
        <f>IF(Zwemmen!E187="Zwembad Wachtebeke",1,0)</f>
        <v>0</v>
      </c>
      <c r="L188" s="85">
        <f>IF(Zwemmen!E187="Zwembad Ander",1,0)</f>
        <v>0</v>
      </c>
      <c r="M188" s="85">
        <f>IF(Zwemmen!E187="Open Water Nieuwdonk",1,0)</f>
        <v>0</v>
      </c>
      <c r="N188" s="85">
        <f>IF(Zwemmen!E187="Open Water Ander",1,0)</f>
        <v>0</v>
      </c>
      <c r="O188" s="104"/>
      <c r="P188" s="85">
        <f t="shared" si="11"/>
        <v>0</v>
      </c>
      <c r="Q188" s="85">
        <f t="shared" si="12"/>
        <v>0</v>
      </c>
      <c r="R188" s="104"/>
      <c r="S188" s="89">
        <f>IF(Zwemmen!F187="Techniek",Zwemmen!I187,0)</f>
        <v>0</v>
      </c>
      <c r="T188" s="89">
        <f>IF(Zwemmen!F187="Extensieve uithouding",Zwemmen!I187,0)</f>
        <v>0</v>
      </c>
      <c r="U188" s="89">
        <f>IF(Zwemmen!F187="Intensieve uithouding",Zwemmen!I187,0)</f>
        <v>0</v>
      </c>
      <c r="V188" s="89">
        <f>IF(Zwemmen!F187="Snelheid",Zwemmen!I187,0)</f>
        <v>0</v>
      </c>
      <c r="W188" s="96">
        <f>IF(Zwemmen!F187="Wedstrijd",Zwemmen!I187,0)</f>
        <v>0</v>
      </c>
      <c r="X188" s="124"/>
      <c r="Y188" s="8">
        <f>IF(Fietsen!H187="Wegfiets",Fietsen!I187,0)</f>
        <v>0</v>
      </c>
      <c r="Z188" s="8">
        <f>IF(Fietsen!H187="Tijdritfiets",Fietsen!I187,0)</f>
        <v>0</v>
      </c>
      <c r="AA188" s="8">
        <f>IF(Fietsen!H187="Mountainbike",Fietsen!I187,0)</f>
        <v>0</v>
      </c>
      <c r="AB188" s="124"/>
      <c r="AC188" s="8">
        <f>IF(Fietsen!G187="Weg",Fietsen!I187,0)</f>
        <v>0</v>
      </c>
      <c r="AD188" s="8">
        <f>IF(Fietsen!G187="Rollen",Fietsen!I187,0)</f>
        <v>0</v>
      </c>
      <c r="AE188" s="8">
        <f>IF(Fietsen!G187="Veld",Fietsen!I187,0)</f>
        <v>0</v>
      </c>
      <c r="AF188" s="125"/>
      <c r="AG188" s="8">
        <f>IF(Fietsen!E187="Herstel",Fietsen!I187,0)</f>
        <v>0</v>
      </c>
      <c r="AH188" s="8">
        <f>IF(Fietsen!E187="LSD",Fietsen!I187,0)</f>
        <v>0</v>
      </c>
      <c r="AI188" s="8">
        <f>IF(Fietsen!E187="Extensieve uithouding",Fietsen!I187,0)</f>
        <v>0</v>
      </c>
      <c r="AJ188" s="8">
        <f>IF(Fietsen!E187="Intensieve uithouding",Fietsen!I187,0)</f>
        <v>0</v>
      </c>
      <c r="AK188" s="8">
        <f>IF(Fietsen!E187="Interval/Blokken",Fietsen!I187,0)</f>
        <v>0</v>
      </c>
      <c r="AL188" s="8">
        <f>IF(Fietsen!E187="VO2max",Fietsen!I187,0)</f>
        <v>0</v>
      </c>
      <c r="AM188" s="8">
        <f>IF(Fietsen!E187="Snelheid",Fietsen!I187,0)</f>
        <v>0</v>
      </c>
      <c r="AN188" s="8">
        <f>IF(Fietsen!E187="Souplesse",Fietsen!I187,0)</f>
        <v>0</v>
      </c>
      <c r="AO188" s="8">
        <f>IF(Fietsen!E187="Krachtuithouding",Fietsen!I187,0)</f>
        <v>0</v>
      </c>
      <c r="AP188" s="8">
        <f>IF(Fietsen!E187="Explosieve kracht",Fietsen!I187,0)</f>
        <v>0</v>
      </c>
      <c r="AQ188" s="8">
        <f>IF(Fietsen!E187="Wedstrijd",Fietsen!I187,0)</f>
        <v>0</v>
      </c>
      <c r="AR188" s="125"/>
      <c r="AS188" s="143">
        <f>IF(Lopen!G187="Weg",Lopen!H187,0)</f>
        <v>0</v>
      </c>
      <c r="AT188" s="8">
        <f>IF(Lopen!G187="Veld",Lopen!H187,0)</f>
        <v>0</v>
      </c>
      <c r="AU188" s="8">
        <f>IF(Lopen!G187="Piste",Lopen!H187,0)</f>
        <v>0</v>
      </c>
      <c r="AV188" s="139"/>
      <c r="AW188" s="8">
        <f>IF(Lopen!E187="Herstel",Lopen!H187,0)</f>
        <v>0</v>
      </c>
      <c r="AX188" s="8">
        <f>IF(Lopen!E187="Extensieve duur",Lopen!H187,0)</f>
        <v>0</v>
      </c>
      <c r="AY188" s="8">
        <f>IF(Lopen!E187="Tempoloop",Lopen!H187,0)</f>
        <v>0</v>
      </c>
      <c r="AZ188" s="8">
        <f>IF(Lopen!E187="Wisselloop",Lopen!H187,0)</f>
        <v>0</v>
      </c>
      <c r="BA188" s="8">
        <f>IF(Lopen!E187="Blokloop",Lopen!H187,0)</f>
        <v>0</v>
      </c>
      <c r="BB188" s="8">
        <f>IF(Lopen!E187="Versnellingen",Lopen!H187,0)</f>
        <v>0</v>
      </c>
      <c r="BC188" s="8">
        <f>IF(Lopen!E187="Fartlek",Lopen!H187,0)</f>
        <v>0</v>
      </c>
      <c r="BD188" s="8">
        <f>IF(Lopen!E187="Krachttraining",Lopen!H187,0)</f>
        <v>0</v>
      </c>
      <c r="BE188" s="144">
        <f>IF(Lopen!E187="Wedstrijd",Lopen!H187,0)</f>
        <v>0</v>
      </c>
    </row>
    <row r="189" spans="1:57">
      <c r="A189" s="199"/>
      <c r="B189" s="83" t="s">
        <v>11</v>
      </c>
      <c r="C189" s="75">
        <v>40634</v>
      </c>
      <c r="D189" s="153"/>
      <c r="E189" s="85">
        <f>IF(Zwemmen!H188&gt;0,1,0)</f>
        <v>0</v>
      </c>
      <c r="F189" s="85">
        <f>IF(Fietsen!I188&gt;0,1,0)</f>
        <v>0</v>
      </c>
      <c r="G189" s="85">
        <f>IF(Lopen!H188&gt;0,1,0)</f>
        <v>0</v>
      </c>
      <c r="H189" s="107"/>
      <c r="I189" s="95">
        <f>IF(Zwemmen!E188="Zwembad Aalst",1,0)</f>
        <v>0</v>
      </c>
      <c r="J189" s="85">
        <f>IF(Zwemmen!E188="Zwembad Brussel",1,0)</f>
        <v>0</v>
      </c>
      <c r="K189" s="85">
        <f>IF(Zwemmen!E188="Zwembad Wachtebeke",1,0)</f>
        <v>0</v>
      </c>
      <c r="L189" s="85">
        <f>IF(Zwemmen!E188="Zwembad Ander",1,0)</f>
        <v>0</v>
      </c>
      <c r="M189" s="85">
        <f>IF(Zwemmen!E188="Open Water Nieuwdonk",1,0)</f>
        <v>0</v>
      </c>
      <c r="N189" s="85">
        <f>IF(Zwemmen!E188="Open Water Ander",1,0)</f>
        <v>0</v>
      </c>
      <c r="O189" s="104"/>
      <c r="P189" s="85">
        <f t="shared" si="11"/>
        <v>0</v>
      </c>
      <c r="Q189" s="85">
        <f t="shared" si="12"/>
        <v>0</v>
      </c>
      <c r="R189" s="104"/>
      <c r="S189" s="89">
        <f>IF(Zwemmen!F188="Techniek",Zwemmen!I188,0)</f>
        <v>0</v>
      </c>
      <c r="T189" s="89">
        <f>IF(Zwemmen!F188="Extensieve uithouding",Zwemmen!I188,0)</f>
        <v>0</v>
      </c>
      <c r="U189" s="89">
        <f>IF(Zwemmen!F188="Intensieve uithouding",Zwemmen!I188,0)</f>
        <v>0</v>
      </c>
      <c r="V189" s="89">
        <f>IF(Zwemmen!F188="Snelheid",Zwemmen!I188,0)</f>
        <v>0</v>
      </c>
      <c r="W189" s="96">
        <f>IF(Zwemmen!F188="Wedstrijd",Zwemmen!I188,0)</f>
        <v>0</v>
      </c>
      <c r="X189" s="124"/>
      <c r="Y189" s="8">
        <f>IF(Fietsen!H188="Wegfiets",Fietsen!I188,0)</f>
        <v>0</v>
      </c>
      <c r="Z189" s="8">
        <f>IF(Fietsen!H188="Tijdritfiets",Fietsen!I188,0)</f>
        <v>0</v>
      </c>
      <c r="AA189" s="8">
        <f>IF(Fietsen!H188="Mountainbike",Fietsen!I188,0)</f>
        <v>0</v>
      </c>
      <c r="AB189" s="124"/>
      <c r="AC189" s="8">
        <f>IF(Fietsen!G188="Weg",Fietsen!I188,0)</f>
        <v>0</v>
      </c>
      <c r="AD189" s="8">
        <f>IF(Fietsen!G188="Rollen",Fietsen!I188,0)</f>
        <v>0</v>
      </c>
      <c r="AE189" s="8">
        <f>IF(Fietsen!G188="Veld",Fietsen!I188,0)</f>
        <v>0</v>
      </c>
      <c r="AF189" s="125"/>
      <c r="AG189" s="8">
        <f>IF(Fietsen!E188="Herstel",Fietsen!I188,0)</f>
        <v>0</v>
      </c>
      <c r="AH189" s="8">
        <f>IF(Fietsen!E188="LSD",Fietsen!I188,0)</f>
        <v>0</v>
      </c>
      <c r="AI189" s="8">
        <f>IF(Fietsen!E188="Extensieve uithouding",Fietsen!I188,0)</f>
        <v>0</v>
      </c>
      <c r="AJ189" s="8">
        <f>IF(Fietsen!E188="Intensieve uithouding",Fietsen!I188,0)</f>
        <v>0</v>
      </c>
      <c r="AK189" s="8">
        <f>IF(Fietsen!E188="Interval/Blokken",Fietsen!I188,0)</f>
        <v>0</v>
      </c>
      <c r="AL189" s="8">
        <f>IF(Fietsen!E188="VO2max",Fietsen!I188,0)</f>
        <v>0</v>
      </c>
      <c r="AM189" s="8">
        <f>IF(Fietsen!E188="Snelheid",Fietsen!I188,0)</f>
        <v>0</v>
      </c>
      <c r="AN189" s="8">
        <f>IF(Fietsen!E188="Souplesse",Fietsen!I188,0)</f>
        <v>0</v>
      </c>
      <c r="AO189" s="8">
        <f>IF(Fietsen!E188="Krachtuithouding",Fietsen!I188,0)</f>
        <v>0</v>
      </c>
      <c r="AP189" s="8">
        <f>IF(Fietsen!E188="Explosieve kracht",Fietsen!I188,0)</f>
        <v>0</v>
      </c>
      <c r="AQ189" s="8">
        <f>IF(Fietsen!E188="Wedstrijd",Fietsen!I188,0)</f>
        <v>0</v>
      </c>
      <c r="AR189" s="125"/>
      <c r="AS189" s="143">
        <f>IF(Lopen!G188="Weg",Lopen!H188,0)</f>
        <v>0</v>
      </c>
      <c r="AT189" s="8">
        <f>IF(Lopen!G188="Veld",Lopen!H188,0)</f>
        <v>0</v>
      </c>
      <c r="AU189" s="8">
        <f>IF(Lopen!G188="Piste",Lopen!H188,0)</f>
        <v>0</v>
      </c>
      <c r="AV189" s="139"/>
      <c r="AW189" s="8">
        <f>IF(Lopen!E188="Herstel",Lopen!H188,0)</f>
        <v>0</v>
      </c>
      <c r="AX189" s="8">
        <f>IF(Lopen!E188="Extensieve duur",Lopen!H188,0)</f>
        <v>0</v>
      </c>
      <c r="AY189" s="8">
        <f>IF(Lopen!E188="Tempoloop",Lopen!H188,0)</f>
        <v>0</v>
      </c>
      <c r="AZ189" s="8">
        <f>IF(Lopen!E188="Wisselloop",Lopen!H188,0)</f>
        <v>0</v>
      </c>
      <c r="BA189" s="8">
        <f>IF(Lopen!E188="Blokloop",Lopen!H188,0)</f>
        <v>0</v>
      </c>
      <c r="BB189" s="8">
        <f>IF(Lopen!E188="Versnellingen",Lopen!H188,0)</f>
        <v>0</v>
      </c>
      <c r="BC189" s="8">
        <f>IF(Lopen!E188="Fartlek",Lopen!H188,0)</f>
        <v>0</v>
      </c>
      <c r="BD189" s="8">
        <f>IF(Lopen!E188="Krachttraining",Lopen!H188,0)</f>
        <v>0</v>
      </c>
      <c r="BE189" s="144">
        <f>IF(Lopen!E188="Wedstrijd",Lopen!H188,0)</f>
        <v>0</v>
      </c>
    </row>
    <row r="190" spans="1:57">
      <c r="A190" s="199"/>
      <c r="B190" s="19" t="s">
        <v>12</v>
      </c>
      <c r="C190" s="77">
        <v>40635</v>
      </c>
      <c r="D190" s="153"/>
      <c r="E190" s="86">
        <f>IF(Zwemmen!H189&gt;0,1,0)</f>
        <v>0</v>
      </c>
      <c r="F190" s="86">
        <f>IF(Fietsen!I189&gt;0,1,0)</f>
        <v>0</v>
      </c>
      <c r="G190" s="86">
        <f>IF(Lopen!H189&gt;0,1,0)</f>
        <v>0</v>
      </c>
      <c r="H190" s="107"/>
      <c r="I190" s="97">
        <f>IF(Zwemmen!E189="Zwembad Aalst",1,0)</f>
        <v>0</v>
      </c>
      <c r="J190" s="86">
        <f>IF(Zwemmen!E189="Zwembad Brussel",1,0)</f>
        <v>0</v>
      </c>
      <c r="K190" s="86">
        <f>IF(Zwemmen!E189="Zwembad Wachtebeke",1,0)</f>
        <v>0</v>
      </c>
      <c r="L190" s="86">
        <f>IF(Zwemmen!E189="Zwembad Ander",1,0)</f>
        <v>0</v>
      </c>
      <c r="M190" s="86">
        <f>IF(Zwemmen!E189="Open Water Nieuwdonk",1,0)</f>
        <v>0</v>
      </c>
      <c r="N190" s="86">
        <f>IF(Zwemmen!E189="Open Water Ander",1,0)</f>
        <v>0</v>
      </c>
      <c r="O190" s="104"/>
      <c r="P190" s="86">
        <f t="shared" si="11"/>
        <v>0</v>
      </c>
      <c r="Q190" s="86">
        <f t="shared" si="12"/>
        <v>0</v>
      </c>
      <c r="R190" s="104"/>
      <c r="S190" s="90">
        <f>IF(Zwemmen!F189="Techniek",Zwemmen!I189,0)</f>
        <v>0</v>
      </c>
      <c r="T190" s="90">
        <f>IF(Zwemmen!F189="Extensieve uithouding",Zwemmen!I189,0)</f>
        <v>0</v>
      </c>
      <c r="U190" s="90">
        <f>IF(Zwemmen!F189="Intensieve uithouding",Zwemmen!I189,0)</f>
        <v>0</v>
      </c>
      <c r="V190" s="90">
        <f>IF(Zwemmen!F189="Snelheid",Zwemmen!I189,0)</f>
        <v>0</v>
      </c>
      <c r="W190" s="98">
        <f>IF(Zwemmen!F189="Wedstrijd",Zwemmen!I189,0)</f>
        <v>0</v>
      </c>
      <c r="X190" s="124"/>
      <c r="Y190" s="122">
        <f>IF(Fietsen!H189="Wegfiets",Fietsen!I189,0)</f>
        <v>0</v>
      </c>
      <c r="Z190" s="122">
        <f>IF(Fietsen!H189="Tijdritfiets",Fietsen!I189,0)</f>
        <v>0</v>
      </c>
      <c r="AA190" s="122">
        <f>IF(Fietsen!H189="Mountainbike",Fietsen!I189,0)</f>
        <v>0</v>
      </c>
      <c r="AB190" s="124"/>
      <c r="AC190" s="122">
        <f>IF(Fietsen!G189="Weg",Fietsen!I189,0)</f>
        <v>0</v>
      </c>
      <c r="AD190" s="122">
        <f>IF(Fietsen!G189="Rollen",Fietsen!I189,0)</f>
        <v>0</v>
      </c>
      <c r="AE190" s="122">
        <f>IF(Fietsen!G189="Veld",Fietsen!I189,0)</f>
        <v>0</v>
      </c>
      <c r="AF190" s="125"/>
      <c r="AG190" s="122">
        <f>IF(Fietsen!E189="Herstel",Fietsen!I189,0)</f>
        <v>0</v>
      </c>
      <c r="AH190" s="122">
        <f>IF(Fietsen!E189="LSD",Fietsen!I189,0)</f>
        <v>0</v>
      </c>
      <c r="AI190" s="122">
        <f>IF(Fietsen!E189="Extensieve uithouding",Fietsen!I189,0)</f>
        <v>0</v>
      </c>
      <c r="AJ190" s="122">
        <f>IF(Fietsen!E189="Intensieve uithouding",Fietsen!I189,0)</f>
        <v>0</v>
      </c>
      <c r="AK190" s="122">
        <f>IF(Fietsen!E189="Interval/Blokken",Fietsen!I189,0)</f>
        <v>0</v>
      </c>
      <c r="AL190" s="122">
        <f>IF(Fietsen!E189="VO2max",Fietsen!I189,0)</f>
        <v>0</v>
      </c>
      <c r="AM190" s="122">
        <f>IF(Fietsen!E189="Snelheid",Fietsen!I189,0)</f>
        <v>0</v>
      </c>
      <c r="AN190" s="122">
        <f>IF(Fietsen!E189="Souplesse",Fietsen!I189,0)</f>
        <v>0</v>
      </c>
      <c r="AO190" s="122">
        <f>IF(Fietsen!E189="Krachtuithouding",Fietsen!I189,0)</f>
        <v>0</v>
      </c>
      <c r="AP190" s="122">
        <f>IF(Fietsen!E189="Explosieve kracht",Fietsen!I189,0)</f>
        <v>0</v>
      </c>
      <c r="AQ190" s="122">
        <f>IF(Fietsen!E189="Wedstrijd",Fietsen!I189,0)</f>
        <v>0</v>
      </c>
      <c r="AR190" s="125"/>
      <c r="AS190" s="141">
        <f>IF(Lopen!G189="Weg",Lopen!H189,0)</f>
        <v>0</v>
      </c>
      <c r="AT190" s="122">
        <f>IF(Lopen!G189="Veld",Lopen!H189,0)</f>
        <v>0</v>
      </c>
      <c r="AU190" s="122">
        <f>IF(Lopen!G189="Piste",Lopen!H189,0)</f>
        <v>0</v>
      </c>
      <c r="AV190" s="139"/>
      <c r="AW190" s="122">
        <f>IF(Lopen!E189="Herstel",Lopen!H189,0)</f>
        <v>0</v>
      </c>
      <c r="AX190" s="122">
        <f>IF(Lopen!E189="Extensieve duur",Lopen!H189,0)</f>
        <v>0</v>
      </c>
      <c r="AY190" s="122">
        <f>IF(Lopen!E189="Tempoloop",Lopen!H189,0)</f>
        <v>0</v>
      </c>
      <c r="AZ190" s="122">
        <f>IF(Lopen!E189="Wisselloop",Lopen!H189,0)</f>
        <v>0</v>
      </c>
      <c r="BA190" s="122">
        <f>IF(Lopen!E189="Blokloop",Lopen!H189,0)</f>
        <v>0</v>
      </c>
      <c r="BB190" s="122">
        <f>IF(Lopen!E189="Versnellingen",Lopen!H189,0)</f>
        <v>0</v>
      </c>
      <c r="BC190" s="122">
        <f>IF(Lopen!E189="Fartlek",Lopen!H189,0)</f>
        <v>0</v>
      </c>
      <c r="BD190" s="122">
        <f>IF(Lopen!E189="Krachttraining",Lopen!H189,0)</f>
        <v>0</v>
      </c>
      <c r="BE190" s="142">
        <f>IF(Lopen!E189="Wedstrijd",Lopen!H189,0)</f>
        <v>0</v>
      </c>
    </row>
    <row r="191" spans="1:57">
      <c r="A191" s="199"/>
      <c r="B191" s="19" t="s">
        <v>13</v>
      </c>
      <c r="C191" s="77">
        <v>40636</v>
      </c>
      <c r="D191" s="153"/>
      <c r="E191" s="86">
        <f>IF(Zwemmen!H190&gt;0,1,0)</f>
        <v>0</v>
      </c>
      <c r="F191" s="86">
        <f>IF(Fietsen!I190&gt;0,1,0)</f>
        <v>0</v>
      </c>
      <c r="G191" s="86">
        <f>IF(Lopen!H190&gt;0,1,0)</f>
        <v>0</v>
      </c>
      <c r="H191" s="107"/>
      <c r="I191" s="97">
        <f>IF(Zwemmen!E190="Zwembad Aalst",1,0)</f>
        <v>0</v>
      </c>
      <c r="J191" s="86">
        <f>IF(Zwemmen!E190="Zwembad Brussel",1,0)</f>
        <v>0</v>
      </c>
      <c r="K191" s="86">
        <f>IF(Zwemmen!E190="Zwembad Wachtebeke",1,0)</f>
        <v>0</v>
      </c>
      <c r="L191" s="86">
        <f>IF(Zwemmen!E190="Zwembad Ander",1,0)</f>
        <v>0</v>
      </c>
      <c r="M191" s="86">
        <f>IF(Zwemmen!E190="Open Water Nieuwdonk",1,0)</f>
        <v>0</v>
      </c>
      <c r="N191" s="86">
        <f>IF(Zwemmen!E190="Open Water Ander",1,0)</f>
        <v>0</v>
      </c>
      <c r="O191" s="104"/>
      <c r="P191" s="86">
        <f t="shared" si="11"/>
        <v>0</v>
      </c>
      <c r="Q191" s="86">
        <f t="shared" si="12"/>
        <v>0</v>
      </c>
      <c r="R191" s="104"/>
      <c r="S191" s="90">
        <f>IF(Zwemmen!F190="Techniek",Zwemmen!I190,0)</f>
        <v>0</v>
      </c>
      <c r="T191" s="90">
        <f>IF(Zwemmen!F190="Extensieve uithouding",Zwemmen!I190,0)</f>
        <v>0</v>
      </c>
      <c r="U191" s="90">
        <f>IF(Zwemmen!F190="Intensieve uithouding",Zwemmen!I190,0)</f>
        <v>0</v>
      </c>
      <c r="V191" s="90">
        <f>IF(Zwemmen!F190="Snelheid",Zwemmen!I190,0)</f>
        <v>0</v>
      </c>
      <c r="W191" s="98">
        <f>IF(Zwemmen!F190="Wedstrijd",Zwemmen!I190,0)</f>
        <v>0</v>
      </c>
      <c r="X191" s="124"/>
      <c r="Y191" s="122">
        <f>IF(Fietsen!H190="Wegfiets",Fietsen!I190,0)</f>
        <v>0</v>
      </c>
      <c r="Z191" s="122">
        <f>IF(Fietsen!H190="Tijdritfiets",Fietsen!I190,0)</f>
        <v>0</v>
      </c>
      <c r="AA191" s="122">
        <f>IF(Fietsen!H190="Mountainbike",Fietsen!I190,0)</f>
        <v>0</v>
      </c>
      <c r="AB191" s="124"/>
      <c r="AC191" s="122">
        <f>IF(Fietsen!G190="Weg",Fietsen!I190,0)</f>
        <v>0</v>
      </c>
      <c r="AD191" s="122">
        <f>IF(Fietsen!G190="Rollen",Fietsen!I190,0)</f>
        <v>0</v>
      </c>
      <c r="AE191" s="122">
        <f>IF(Fietsen!G190="Veld",Fietsen!I190,0)</f>
        <v>0</v>
      </c>
      <c r="AF191" s="125"/>
      <c r="AG191" s="122">
        <f>IF(Fietsen!E190="Herstel",Fietsen!I190,0)</f>
        <v>0</v>
      </c>
      <c r="AH191" s="122">
        <f>IF(Fietsen!E190="LSD",Fietsen!I190,0)</f>
        <v>0</v>
      </c>
      <c r="AI191" s="122">
        <f>IF(Fietsen!E190="Extensieve uithouding",Fietsen!I190,0)</f>
        <v>0</v>
      </c>
      <c r="AJ191" s="122">
        <f>IF(Fietsen!E190="Intensieve uithouding",Fietsen!I190,0)</f>
        <v>0</v>
      </c>
      <c r="AK191" s="122">
        <f>IF(Fietsen!E190="Interval/Blokken",Fietsen!I190,0)</f>
        <v>0</v>
      </c>
      <c r="AL191" s="122">
        <f>IF(Fietsen!E190="VO2max",Fietsen!I190,0)</f>
        <v>0</v>
      </c>
      <c r="AM191" s="122">
        <f>IF(Fietsen!E190="Snelheid",Fietsen!I190,0)</f>
        <v>0</v>
      </c>
      <c r="AN191" s="122">
        <f>IF(Fietsen!E190="Souplesse",Fietsen!I190,0)</f>
        <v>0</v>
      </c>
      <c r="AO191" s="122">
        <f>IF(Fietsen!E190="Krachtuithouding",Fietsen!I190,0)</f>
        <v>0</v>
      </c>
      <c r="AP191" s="122">
        <f>IF(Fietsen!E190="Explosieve kracht",Fietsen!I190,0)</f>
        <v>0</v>
      </c>
      <c r="AQ191" s="122">
        <f>IF(Fietsen!E190="Wedstrijd",Fietsen!I190,0)</f>
        <v>0</v>
      </c>
      <c r="AR191" s="125"/>
      <c r="AS191" s="141">
        <f>IF(Lopen!G190="Weg",Lopen!H190,0)</f>
        <v>0</v>
      </c>
      <c r="AT191" s="122">
        <f>IF(Lopen!G190="Veld",Lopen!H190,0)</f>
        <v>0</v>
      </c>
      <c r="AU191" s="122">
        <f>IF(Lopen!G190="Piste",Lopen!H190,0)</f>
        <v>0</v>
      </c>
      <c r="AV191" s="139"/>
      <c r="AW191" s="122">
        <f>IF(Lopen!E190="Herstel",Lopen!H190,0)</f>
        <v>0</v>
      </c>
      <c r="AX191" s="122">
        <f>IF(Lopen!E190="Extensieve duur",Lopen!H190,0)</f>
        <v>0</v>
      </c>
      <c r="AY191" s="122">
        <f>IF(Lopen!E190="Tempoloop",Lopen!H190,0)</f>
        <v>0</v>
      </c>
      <c r="AZ191" s="122">
        <f>IF(Lopen!E190="Wisselloop",Lopen!H190,0)</f>
        <v>0</v>
      </c>
      <c r="BA191" s="122">
        <f>IF(Lopen!E190="Blokloop",Lopen!H190,0)</f>
        <v>0</v>
      </c>
      <c r="BB191" s="122">
        <f>IF(Lopen!E190="Versnellingen",Lopen!H190,0)</f>
        <v>0</v>
      </c>
      <c r="BC191" s="122">
        <f>IF(Lopen!E190="Fartlek",Lopen!H190,0)</f>
        <v>0</v>
      </c>
      <c r="BD191" s="122">
        <f>IF(Lopen!E190="Krachttraining",Lopen!H190,0)</f>
        <v>0</v>
      </c>
      <c r="BE191" s="142">
        <f>IF(Lopen!E190="Wedstrijd",Lopen!H190,0)</f>
        <v>0</v>
      </c>
    </row>
    <row r="192" spans="1:57">
      <c r="A192" s="199" t="s">
        <v>47</v>
      </c>
      <c r="B192" s="83" t="s">
        <v>14</v>
      </c>
      <c r="C192" s="75">
        <v>40637</v>
      </c>
      <c r="D192" s="153"/>
      <c r="E192" s="85">
        <f>IF(Zwemmen!H191&gt;0,1,0)</f>
        <v>0</v>
      </c>
      <c r="F192" s="85">
        <f>IF(Fietsen!I191&gt;0,1,0)</f>
        <v>0</v>
      </c>
      <c r="G192" s="85">
        <f>IF(Lopen!H191&gt;0,1,0)</f>
        <v>0</v>
      </c>
      <c r="H192" s="107"/>
      <c r="I192" s="95">
        <f>IF(Zwemmen!E191="Zwembad Aalst",1,0)</f>
        <v>0</v>
      </c>
      <c r="J192" s="85">
        <f>IF(Zwemmen!E191="Zwembad Brussel",1,0)</f>
        <v>0</v>
      </c>
      <c r="K192" s="85">
        <f>IF(Zwemmen!E191="Zwembad Wachtebeke",1,0)</f>
        <v>0</v>
      </c>
      <c r="L192" s="85">
        <f>IF(Zwemmen!E191="Zwembad Ander",1,0)</f>
        <v>0</v>
      </c>
      <c r="M192" s="85">
        <f>IF(Zwemmen!E191="Open Water Nieuwdonk",1,0)</f>
        <v>0</v>
      </c>
      <c r="N192" s="85">
        <f>IF(Zwemmen!E191="Open Water Ander",1,0)</f>
        <v>0</v>
      </c>
      <c r="O192" s="104"/>
      <c r="P192" s="85">
        <f t="shared" si="11"/>
        <v>0</v>
      </c>
      <c r="Q192" s="85">
        <f t="shared" si="12"/>
        <v>0</v>
      </c>
      <c r="R192" s="104"/>
      <c r="S192" s="89">
        <f>IF(Zwemmen!F191="Techniek",Zwemmen!I191,0)</f>
        <v>0</v>
      </c>
      <c r="T192" s="89">
        <f>IF(Zwemmen!F191="Extensieve uithouding",Zwemmen!I191,0)</f>
        <v>0</v>
      </c>
      <c r="U192" s="89">
        <f>IF(Zwemmen!F191="Intensieve uithouding",Zwemmen!I191,0)</f>
        <v>0</v>
      </c>
      <c r="V192" s="89">
        <f>IF(Zwemmen!F191="Snelheid",Zwemmen!I191,0)</f>
        <v>0</v>
      </c>
      <c r="W192" s="96">
        <f>IF(Zwemmen!F191="Wedstrijd",Zwemmen!I191,0)</f>
        <v>0</v>
      </c>
      <c r="X192" s="124"/>
      <c r="Y192" s="8">
        <f>IF(Fietsen!H191="Wegfiets",Fietsen!I191,0)</f>
        <v>0</v>
      </c>
      <c r="Z192" s="8">
        <f>IF(Fietsen!H191="Tijdritfiets",Fietsen!I191,0)</f>
        <v>0</v>
      </c>
      <c r="AA192" s="8">
        <f>IF(Fietsen!H191="Mountainbike",Fietsen!I191,0)</f>
        <v>0</v>
      </c>
      <c r="AB192" s="124"/>
      <c r="AC192" s="8">
        <f>IF(Fietsen!G191="Weg",Fietsen!I191,0)</f>
        <v>0</v>
      </c>
      <c r="AD192" s="8">
        <f>IF(Fietsen!G191="Rollen",Fietsen!I191,0)</f>
        <v>0</v>
      </c>
      <c r="AE192" s="8">
        <f>IF(Fietsen!G191="Veld",Fietsen!I191,0)</f>
        <v>0</v>
      </c>
      <c r="AF192" s="125"/>
      <c r="AG192" s="8">
        <f>IF(Fietsen!E191="Herstel",Fietsen!I191,0)</f>
        <v>0</v>
      </c>
      <c r="AH192" s="8">
        <f>IF(Fietsen!E191="LSD",Fietsen!I191,0)</f>
        <v>0</v>
      </c>
      <c r="AI192" s="8">
        <f>IF(Fietsen!E191="Extensieve uithouding",Fietsen!I191,0)</f>
        <v>0</v>
      </c>
      <c r="AJ192" s="8">
        <f>IF(Fietsen!E191="Intensieve uithouding",Fietsen!I191,0)</f>
        <v>0</v>
      </c>
      <c r="AK192" s="8">
        <f>IF(Fietsen!E191="Interval/Blokken",Fietsen!I191,0)</f>
        <v>0</v>
      </c>
      <c r="AL192" s="8">
        <f>IF(Fietsen!E191="VO2max",Fietsen!I191,0)</f>
        <v>0</v>
      </c>
      <c r="AM192" s="8">
        <f>IF(Fietsen!E191="Snelheid",Fietsen!I191,0)</f>
        <v>0</v>
      </c>
      <c r="AN192" s="8">
        <f>IF(Fietsen!E191="Souplesse",Fietsen!I191,0)</f>
        <v>0</v>
      </c>
      <c r="AO192" s="8">
        <f>IF(Fietsen!E191="Krachtuithouding",Fietsen!I191,0)</f>
        <v>0</v>
      </c>
      <c r="AP192" s="8">
        <f>IF(Fietsen!E191="Explosieve kracht",Fietsen!I191,0)</f>
        <v>0</v>
      </c>
      <c r="AQ192" s="8">
        <f>IF(Fietsen!E191="Wedstrijd",Fietsen!I191,0)</f>
        <v>0</v>
      </c>
      <c r="AR192" s="125"/>
      <c r="AS192" s="143">
        <f>IF(Lopen!G191="Weg",Lopen!H191,0)</f>
        <v>0</v>
      </c>
      <c r="AT192" s="8">
        <f>IF(Lopen!G191="Veld",Lopen!H191,0)</f>
        <v>0</v>
      </c>
      <c r="AU192" s="8">
        <f>IF(Lopen!G191="Piste",Lopen!H191,0)</f>
        <v>0</v>
      </c>
      <c r="AV192" s="139"/>
      <c r="AW192" s="8">
        <f>IF(Lopen!E191="Herstel",Lopen!H191,0)</f>
        <v>0</v>
      </c>
      <c r="AX192" s="8">
        <f>IF(Lopen!E191="Extensieve duur",Lopen!H191,0)</f>
        <v>0</v>
      </c>
      <c r="AY192" s="8">
        <f>IF(Lopen!E191="Tempoloop",Lopen!H191,0)</f>
        <v>0</v>
      </c>
      <c r="AZ192" s="8">
        <f>IF(Lopen!E191="Wisselloop",Lopen!H191,0)</f>
        <v>0</v>
      </c>
      <c r="BA192" s="8">
        <f>IF(Lopen!E191="Blokloop",Lopen!H191,0)</f>
        <v>0</v>
      </c>
      <c r="BB192" s="8">
        <f>IF(Lopen!E191="Versnellingen",Lopen!H191,0)</f>
        <v>0</v>
      </c>
      <c r="BC192" s="8">
        <f>IF(Lopen!E191="Fartlek",Lopen!H191,0)</f>
        <v>0</v>
      </c>
      <c r="BD192" s="8">
        <f>IF(Lopen!E191="Krachttraining",Lopen!H191,0)</f>
        <v>0</v>
      </c>
      <c r="BE192" s="144">
        <f>IF(Lopen!E191="Wedstrijd",Lopen!H191,0)</f>
        <v>0</v>
      </c>
    </row>
    <row r="193" spans="1:57">
      <c r="A193" s="199"/>
      <c r="B193" s="83" t="s">
        <v>15</v>
      </c>
      <c r="C193" s="75">
        <v>40638</v>
      </c>
      <c r="D193" s="153"/>
      <c r="E193" s="85">
        <f>IF(Zwemmen!H192&gt;0,1,0)</f>
        <v>0</v>
      </c>
      <c r="F193" s="85">
        <f>IF(Fietsen!I192&gt;0,1,0)</f>
        <v>0</v>
      </c>
      <c r="G193" s="85">
        <f>IF(Lopen!H192&gt;0,1,0)</f>
        <v>0</v>
      </c>
      <c r="H193" s="107"/>
      <c r="I193" s="95">
        <f>IF(Zwemmen!E192="Zwembad Aalst",1,0)</f>
        <v>0</v>
      </c>
      <c r="J193" s="85">
        <f>IF(Zwemmen!E192="Zwembad Brussel",1,0)</f>
        <v>0</v>
      </c>
      <c r="K193" s="85">
        <f>IF(Zwemmen!E192="Zwembad Wachtebeke",1,0)</f>
        <v>0</v>
      </c>
      <c r="L193" s="85">
        <f>IF(Zwemmen!E192="Zwembad Ander",1,0)</f>
        <v>0</v>
      </c>
      <c r="M193" s="85">
        <f>IF(Zwemmen!E192="Open Water Nieuwdonk",1,0)</f>
        <v>0</v>
      </c>
      <c r="N193" s="85">
        <f>IF(Zwemmen!E192="Open Water Ander",1,0)</f>
        <v>0</v>
      </c>
      <c r="O193" s="104"/>
      <c r="P193" s="85">
        <f t="shared" si="11"/>
        <v>0</v>
      </c>
      <c r="Q193" s="85">
        <f t="shared" si="12"/>
        <v>0</v>
      </c>
      <c r="R193" s="104"/>
      <c r="S193" s="89">
        <f>IF(Zwemmen!F192="Techniek",Zwemmen!I192,0)</f>
        <v>0</v>
      </c>
      <c r="T193" s="89">
        <f>IF(Zwemmen!F192="Extensieve uithouding",Zwemmen!I192,0)</f>
        <v>0</v>
      </c>
      <c r="U193" s="89">
        <f>IF(Zwemmen!F192="Intensieve uithouding",Zwemmen!I192,0)</f>
        <v>0</v>
      </c>
      <c r="V193" s="89">
        <f>IF(Zwemmen!F192="Snelheid",Zwemmen!I192,0)</f>
        <v>0</v>
      </c>
      <c r="W193" s="96">
        <f>IF(Zwemmen!F192="Wedstrijd",Zwemmen!I192,0)</f>
        <v>0</v>
      </c>
      <c r="X193" s="124"/>
      <c r="Y193" s="8">
        <f>IF(Fietsen!H192="Wegfiets",Fietsen!I192,0)</f>
        <v>0</v>
      </c>
      <c r="Z193" s="8">
        <f>IF(Fietsen!H192="Tijdritfiets",Fietsen!I192,0)</f>
        <v>0</v>
      </c>
      <c r="AA193" s="8">
        <f>IF(Fietsen!H192="Mountainbike",Fietsen!I192,0)</f>
        <v>0</v>
      </c>
      <c r="AB193" s="124"/>
      <c r="AC193" s="8">
        <f>IF(Fietsen!G192="Weg",Fietsen!I192,0)</f>
        <v>0</v>
      </c>
      <c r="AD193" s="8">
        <f>IF(Fietsen!G192="Rollen",Fietsen!I192,0)</f>
        <v>0</v>
      </c>
      <c r="AE193" s="8">
        <f>IF(Fietsen!G192="Veld",Fietsen!I192,0)</f>
        <v>0</v>
      </c>
      <c r="AF193" s="125"/>
      <c r="AG193" s="8">
        <f>IF(Fietsen!E192="Herstel",Fietsen!I192,0)</f>
        <v>0</v>
      </c>
      <c r="AH193" s="8">
        <f>IF(Fietsen!E192="LSD",Fietsen!I192,0)</f>
        <v>0</v>
      </c>
      <c r="AI193" s="8">
        <f>IF(Fietsen!E192="Extensieve uithouding",Fietsen!I192,0)</f>
        <v>0</v>
      </c>
      <c r="AJ193" s="8">
        <f>IF(Fietsen!E192="Intensieve uithouding",Fietsen!I192,0)</f>
        <v>0</v>
      </c>
      <c r="AK193" s="8">
        <f>IF(Fietsen!E192="Interval/Blokken",Fietsen!I192,0)</f>
        <v>0</v>
      </c>
      <c r="AL193" s="8">
        <f>IF(Fietsen!E192="VO2max",Fietsen!I192,0)</f>
        <v>0</v>
      </c>
      <c r="AM193" s="8">
        <f>IF(Fietsen!E192="Snelheid",Fietsen!I192,0)</f>
        <v>0</v>
      </c>
      <c r="AN193" s="8">
        <f>IF(Fietsen!E192="Souplesse",Fietsen!I192,0)</f>
        <v>0</v>
      </c>
      <c r="AO193" s="8">
        <f>IF(Fietsen!E192="Krachtuithouding",Fietsen!I192,0)</f>
        <v>0</v>
      </c>
      <c r="AP193" s="8">
        <f>IF(Fietsen!E192="Explosieve kracht",Fietsen!I192,0)</f>
        <v>0</v>
      </c>
      <c r="AQ193" s="8">
        <f>IF(Fietsen!E192="Wedstrijd",Fietsen!I192,0)</f>
        <v>0</v>
      </c>
      <c r="AR193" s="125"/>
      <c r="AS193" s="143">
        <f>IF(Lopen!G192="Weg",Lopen!H192,0)</f>
        <v>0</v>
      </c>
      <c r="AT193" s="8">
        <f>IF(Lopen!G192="Veld",Lopen!H192,0)</f>
        <v>0</v>
      </c>
      <c r="AU193" s="8">
        <f>IF(Lopen!G192="Piste",Lopen!H192,0)</f>
        <v>0</v>
      </c>
      <c r="AV193" s="139"/>
      <c r="AW193" s="8">
        <f>IF(Lopen!E192="Herstel",Lopen!H192,0)</f>
        <v>0</v>
      </c>
      <c r="AX193" s="8">
        <f>IF(Lopen!E192="Extensieve duur",Lopen!H192,0)</f>
        <v>0</v>
      </c>
      <c r="AY193" s="8">
        <f>IF(Lopen!E192="Tempoloop",Lopen!H192,0)</f>
        <v>0</v>
      </c>
      <c r="AZ193" s="8">
        <f>IF(Lopen!E192="Wisselloop",Lopen!H192,0)</f>
        <v>0</v>
      </c>
      <c r="BA193" s="8">
        <f>IF(Lopen!E192="Blokloop",Lopen!H192,0)</f>
        <v>0</v>
      </c>
      <c r="BB193" s="8">
        <f>IF(Lopen!E192="Versnellingen",Lopen!H192,0)</f>
        <v>0</v>
      </c>
      <c r="BC193" s="8">
        <f>IF(Lopen!E192="Fartlek",Lopen!H192,0)</f>
        <v>0</v>
      </c>
      <c r="BD193" s="8">
        <f>IF(Lopen!E192="Krachttraining",Lopen!H192,0)</f>
        <v>0</v>
      </c>
      <c r="BE193" s="144">
        <f>IF(Lopen!E192="Wedstrijd",Lopen!H192,0)</f>
        <v>0</v>
      </c>
    </row>
    <row r="194" spans="1:57">
      <c r="A194" s="199"/>
      <c r="B194" s="83" t="s">
        <v>16</v>
      </c>
      <c r="C194" s="75">
        <v>40639</v>
      </c>
      <c r="D194" s="153"/>
      <c r="E194" s="85">
        <f>IF(Zwemmen!H193&gt;0,1,0)</f>
        <v>0</v>
      </c>
      <c r="F194" s="85">
        <f>IF(Fietsen!I193&gt;0,1,0)</f>
        <v>0</v>
      </c>
      <c r="G194" s="85">
        <f>IF(Lopen!H193&gt;0,1,0)</f>
        <v>0</v>
      </c>
      <c r="H194" s="107"/>
      <c r="I194" s="95">
        <f>IF(Zwemmen!E193="Zwembad Aalst",1,0)</f>
        <v>0</v>
      </c>
      <c r="J194" s="85">
        <f>IF(Zwemmen!E193="Zwembad Brussel",1,0)</f>
        <v>0</v>
      </c>
      <c r="K194" s="85">
        <f>IF(Zwemmen!E193="Zwembad Wachtebeke",1,0)</f>
        <v>0</v>
      </c>
      <c r="L194" s="85">
        <f>IF(Zwemmen!E193="Zwembad Ander",1,0)</f>
        <v>0</v>
      </c>
      <c r="M194" s="85">
        <f>IF(Zwemmen!E193="Open Water Nieuwdonk",1,0)</f>
        <v>0</v>
      </c>
      <c r="N194" s="85">
        <f>IF(Zwemmen!E193="Open Water Ander",1,0)</f>
        <v>0</v>
      </c>
      <c r="O194" s="104"/>
      <c r="P194" s="85">
        <f t="shared" si="11"/>
        <v>0</v>
      </c>
      <c r="Q194" s="85">
        <f t="shared" si="12"/>
        <v>0</v>
      </c>
      <c r="R194" s="104"/>
      <c r="S194" s="89">
        <f>IF(Zwemmen!F193="Techniek",Zwemmen!I193,0)</f>
        <v>0</v>
      </c>
      <c r="T194" s="89">
        <f>IF(Zwemmen!F193="Extensieve uithouding",Zwemmen!I193,0)</f>
        <v>0</v>
      </c>
      <c r="U194" s="89">
        <f>IF(Zwemmen!F193="Intensieve uithouding",Zwemmen!I193,0)</f>
        <v>0</v>
      </c>
      <c r="V194" s="89">
        <f>IF(Zwemmen!F193="Snelheid",Zwemmen!I193,0)</f>
        <v>0</v>
      </c>
      <c r="W194" s="96">
        <f>IF(Zwemmen!F193="Wedstrijd",Zwemmen!I193,0)</f>
        <v>0</v>
      </c>
      <c r="X194" s="124"/>
      <c r="Y194" s="8">
        <f>IF(Fietsen!H193="Wegfiets",Fietsen!I193,0)</f>
        <v>0</v>
      </c>
      <c r="Z194" s="8">
        <f>IF(Fietsen!H193="Tijdritfiets",Fietsen!I193,0)</f>
        <v>0</v>
      </c>
      <c r="AA194" s="8">
        <f>IF(Fietsen!H193="Mountainbike",Fietsen!I193,0)</f>
        <v>0</v>
      </c>
      <c r="AB194" s="124"/>
      <c r="AC194" s="8">
        <f>IF(Fietsen!G193="Weg",Fietsen!I193,0)</f>
        <v>0</v>
      </c>
      <c r="AD194" s="8">
        <f>IF(Fietsen!G193="Rollen",Fietsen!I193,0)</f>
        <v>0</v>
      </c>
      <c r="AE194" s="8">
        <f>IF(Fietsen!G193="Veld",Fietsen!I193,0)</f>
        <v>0</v>
      </c>
      <c r="AF194" s="125"/>
      <c r="AG194" s="8">
        <f>IF(Fietsen!E193="Herstel",Fietsen!I193,0)</f>
        <v>0</v>
      </c>
      <c r="AH194" s="8">
        <f>IF(Fietsen!E193="LSD",Fietsen!I193,0)</f>
        <v>0</v>
      </c>
      <c r="AI194" s="8">
        <f>IF(Fietsen!E193="Extensieve uithouding",Fietsen!I193,0)</f>
        <v>0</v>
      </c>
      <c r="AJ194" s="8">
        <f>IF(Fietsen!E193="Intensieve uithouding",Fietsen!I193,0)</f>
        <v>0</v>
      </c>
      <c r="AK194" s="8">
        <f>IF(Fietsen!E193="Interval/Blokken",Fietsen!I193,0)</f>
        <v>0</v>
      </c>
      <c r="AL194" s="8">
        <f>IF(Fietsen!E193="VO2max",Fietsen!I193,0)</f>
        <v>0</v>
      </c>
      <c r="AM194" s="8">
        <f>IF(Fietsen!E193="Snelheid",Fietsen!I193,0)</f>
        <v>0</v>
      </c>
      <c r="AN194" s="8">
        <f>IF(Fietsen!E193="Souplesse",Fietsen!I193,0)</f>
        <v>0</v>
      </c>
      <c r="AO194" s="8">
        <f>IF(Fietsen!E193="Krachtuithouding",Fietsen!I193,0)</f>
        <v>0</v>
      </c>
      <c r="AP194" s="8">
        <f>IF(Fietsen!E193="Explosieve kracht",Fietsen!I193,0)</f>
        <v>0</v>
      </c>
      <c r="AQ194" s="8">
        <f>IF(Fietsen!E193="Wedstrijd",Fietsen!I193,0)</f>
        <v>0</v>
      </c>
      <c r="AR194" s="125"/>
      <c r="AS194" s="143">
        <f>IF(Lopen!G193="Weg",Lopen!H193,0)</f>
        <v>0</v>
      </c>
      <c r="AT194" s="8">
        <f>IF(Lopen!G193="Veld",Lopen!H193,0)</f>
        <v>0</v>
      </c>
      <c r="AU194" s="8">
        <f>IF(Lopen!G193="Piste",Lopen!H193,0)</f>
        <v>0</v>
      </c>
      <c r="AV194" s="139"/>
      <c r="AW194" s="8">
        <f>IF(Lopen!E193="Herstel",Lopen!H193,0)</f>
        <v>0</v>
      </c>
      <c r="AX194" s="8">
        <f>IF(Lopen!E193="Extensieve duur",Lopen!H193,0)</f>
        <v>0</v>
      </c>
      <c r="AY194" s="8">
        <f>IF(Lopen!E193="Tempoloop",Lopen!H193,0)</f>
        <v>0</v>
      </c>
      <c r="AZ194" s="8">
        <f>IF(Lopen!E193="Wisselloop",Lopen!H193,0)</f>
        <v>0</v>
      </c>
      <c r="BA194" s="8">
        <f>IF(Lopen!E193="Blokloop",Lopen!H193,0)</f>
        <v>0</v>
      </c>
      <c r="BB194" s="8">
        <f>IF(Lopen!E193="Versnellingen",Lopen!H193,0)</f>
        <v>0</v>
      </c>
      <c r="BC194" s="8">
        <f>IF(Lopen!E193="Fartlek",Lopen!H193,0)</f>
        <v>0</v>
      </c>
      <c r="BD194" s="8">
        <f>IF(Lopen!E193="Krachttraining",Lopen!H193,0)</f>
        <v>0</v>
      </c>
      <c r="BE194" s="144">
        <f>IF(Lopen!E193="Wedstrijd",Lopen!H193,0)</f>
        <v>0</v>
      </c>
    </row>
    <row r="195" spans="1:57">
      <c r="A195" s="199"/>
      <c r="B195" s="83" t="s">
        <v>17</v>
      </c>
      <c r="C195" s="75">
        <v>40640</v>
      </c>
      <c r="D195" s="153"/>
      <c r="E195" s="85">
        <f>IF(Zwemmen!H194&gt;0,1,0)</f>
        <v>0</v>
      </c>
      <c r="F195" s="85">
        <f>IF(Fietsen!I194&gt;0,1,0)</f>
        <v>0</v>
      </c>
      <c r="G195" s="85">
        <f>IF(Lopen!H194&gt;0,1,0)</f>
        <v>0</v>
      </c>
      <c r="H195" s="107"/>
      <c r="I195" s="95">
        <f>IF(Zwemmen!E194="Zwembad Aalst",1,0)</f>
        <v>0</v>
      </c>
      <c r="J195" s="85">
        <f>IF(Zwemmen!E194="Zwembad Brussel",1,0)</f>
        <v>0</v>
      </c>
      <c r="K195" s="85">
        <f>IF(Zwemmen!E194="Zwembad Wachtebeke",1,0)</f>
        <v>0</v>
      </c>
      <c r="L195" s="85">
        <f>IF(Zwemmen!E194="Zwembad Ander",1,0)</f>
        <v>0</v>
      </c>
      <c r="M195" s="85">
        <f>IF(Zwemmen!E194="Open Water Nieuwdonk",1,0)</f>
        <v>0</v>
      </c>
      <c r="N195" s="85">
        <f>IF(Zwemmen!E194="Open Water Ander",1,0)</f>
        <v>0</v>
      </c>
      <c r="O195" s="104"/>
      <c r="P195" s="85">
        <f t="shared" si="11"/>
        <v>0</v>
      </c>
      <c r="Q195" s="85">
        <f t="shared" si="12"/>
        <v>0</v>
      </c>
      <c r="R195" s="104"/>
      <c r="S195" s="89">
        <f>IF(Zwemmen!F194="Techniek",Zwemmen!I194,0)</f>
        <v>0</v>
      </c>
      <c r="T195" s="89">
        <f>IF(Zwemmen!F194="Extensieve uithouding",Zwemmen!I194,0)</f>
        <v>0</v>
      </c>
      <c r="U195" s="89">
        <f>IF(Zwemmen!F194="Intensieve uithouding",Zwemmen!I194,0)</f>
        <v>0</v>
      </c>
      <c r="V195" s="89">
        <f>IF(Zwemmen!F194="Snelheid",Zwemmen!I194,0)</f>
        <v>0</v>
      </c>
      <c r="W195" s="96">
        <f>IF(Zwemmen!F194="Wedstrijd",Zwemmen!I194,0)</f>
        <v>0</v>
      </c>
      <c r="X195" s="124"/>
      <c r="Y195" s="8">
        <f>IF(Fietsen!H194="Wegfiets",Fietsen!I194,0)</f>
        <v>0</v>
      </c>
      <c r="Z195" s="8">
        <f>IF(Fietsen!H194="Tijdritfiets",Fietsen!I194,0)</f>
        <v>0</v>
      </c>
      <c r="AA195" s="8">
        <f>IF(Fietsen!H194="Mountainbike",Fietsen!I194,0)</f>
        <v>0</v>
      </c>
      <c r="AB195" s="124"/>
      <c r="AC195" s="8">
        <f>IF(Fietsen!G194="Weg",Fietsen!I194,0)</f>
        <v>0</v>
      </c>
      <c r="AD195" s="8">
        <f>IF(Fietsen!G194="Rollen",Fietsen!I194,0)</f>
        <v>0</v>
      </c>
      <c r="AE195" s="8">
        <f>IF(Fietsen!G194="Veld",Fietsen!I194,0)</f>
        <v>0</v>
      </c>
      <c r="AF195" s="125"/>
      <c r="AG195" s="8">
        <f>IF(Fietsen!E194="Herstel",Fietsen!I194,0)</f>
        <v>0</v>
      </c>
      <c r="AH195" s="8">
        <f>IF(Fietsen!E194="LSD",Fietsen!I194,0)</f>
        <v>0</v>
      </c>
      <c r="AI195" s="8">
        <f>IF(Fietsen!E194="Extensieve uithouding",Fietsen!I194,0)</f>
        <v>0</v>
      </c>
      <c r="AJ195" s="8">
        <f>IF(Fietsen!E194="Intensieve uithouding",Fietsen!I194,0)</f>
        <v>0</v>
      </c>
      <c r="AK195" s="8">
        <f>IF(Fietsen!E194="Interval/Blokken",Fietsen!I194,0)</f>
        <v>0</v>
      </c>
      <c r="AL195" s="8">
        <f>IF(Fietsen!E194="VO2max",Fietsen!I194,0)</f>
        <v>0</v>
      </c>
      <c r="AM195" s="8">
        <f>IF(Fietsen!E194="Snelheid",Fietsen!I194,0)</f>
        <v>0</v>
      </c>
      <c r="AN195" s="8">
        <f>IF(Fietsen!E194="Souplesse",Fietsen!I194,0)</f>
        <v>0</v>
      </c>
      <c r="AO195" s="8">
        <f>IF(Fietsen!E194="Krachtuithouding",Fietsen!I194,0)</f>
        <v>0</v>
      </c>
      <c r="AP195" s="8">
        <f>IF(Fietsen!E194="Explosieve kracht",Fietsen!I194,0)</f>
        <v>0</v>
      </c>
      <c r="AQ195" s="8">
        <f>IF(Fietsen!E194="Wedstrijd",Fietsen!I194,0)</f>
        <v>0</v>
      </c>
      <c r="AR195" s="125"/>
      <c r="AS195" s="143">
        <f>IF(Lopen!G194="Weg",Lopen!H194,0)</f>
        <v>0</v>
      </c>
      <c r="AT195" s="8">
        <f>IF(Lopen!G194="Veld",Lopen!H194,0)</f>
        <v>0</v>
      </c>
      <c r="AU195" s="8">
        <f>IF(Lopen!G194="Piste",Lopen!H194,0)</f>
        <v>0</v>
      </c>
      <c r="AV195" s="139"/>
      <c r="AW195" s="8">
        <f>IF(Lopen!E194="Herstel",Lopen!H194,0)</f>
        <v>0</v>
      </c>
      <c r="AX195" s="8">
        <f>IF(Lopen!E194="Extensieve duur",Lopen!H194,0)</f>
        <v>0</v>
      </c>
      <c r="AY195" s="8">
        <f>IF(Lopen!E194="Tempoloop",Lopen!H194,0)</f>
        <v>0</v>
      </c>
      <c r="AZ195" s="8">
        <f>IF(Lopen!E194="Wisselloop",Lopen!H194,0)</f>
        <v>0</v>
      </c>
      <c r="BA195" s="8">
        <f>IF(Lopen!E194="Blokloop",Lopen!H194,0)</f>
        <v>0</v>
      </c>
      <c r="BB195" s="8">
        <f>IF(Lopen!E194="Versnellingen",Lopen!H194,0)</f>
        <v>0</v>
      </c>
      <c r="BC195" s="8">
        <f>IF(Lopen!E194="Fartlek",Lopen!H194,0)</f>
        <v>0</v>
      </c>
      <c r="BD195" s="8">
        <f>IF(Lopen!E194="Krachttraining",Lopen!H194,0)</f>
        <v>0</v>
      </c>
      <c r="BE195" s="144">
        <f>IF(Lopen!E194="Wedstrijd",Lopen!H194,0)</f>
        <v>0</v>
      </c>
    </row>
    <row r="196" spans="1:57">
      <c r="A196" s="199"/>
      <c r="B196" s="83" t="s">
        <v>11</v>
      </c>
      <c r="C196" s="75">
        <v>40641</v>
      </c>
      <c r="D196" s="153"/>
      <c r="E196" s="85">
        <f>IF(Zwemmen!H195&gt;0,1,0)</f>
        <v>0</v>
      </c>
      <c r="F196" s="85">
        <f>IF(Fietsen!I195&gt;0,1,0)</f>
        <v>0</v>
      </c>
      <c r="G196" s="85">
        <f>IF(Lopen!H195&gt;0,1,0)</f>
        <v>0</v>
      </c>
      <c r="H196" s="107"/>
      <c r="I196" s="95">
        <f>IF(Zwemmen!E195="Zwembad Aalst",1,0)</f>
        <v>0</v>
      </c>
      <c r="J196" s="85">
        <f>IF(Zwemmen!E195="Zwembad Brussel",1,0)</f>
        <v>0</v>
      </c>
      <c r="K196" s="85">
        <f>IF(Zwemmen!E195="Zwembad Wachtebeke",1,0)</f>
        <v>0</v>
      </c>
      <c r="L196" s="85">
        <f>IF(Zwemmen!E195="Zwembad Ander",1,0)</f>
        <v>0</v>
      </c>
      <c r="M196" s="85">
        <f>IF(Zwemmen!E195="Open Water Nieuwdonk",1,0)</f>
        <v>0</v>
      </c>
      <c r="N196" s="85">
        <f>IF(Zwemmen!E195="Open Water Ander",1,0)</f>
        <v>0</v>
      </c>
      <c r="O196" s="104"/>
      <c r="P196" s="85">
        <f t="shared" si="11"/>
        <v>0</v>
      </c>
      <c r="Q196" s="85">
        <f t="shared" si="12"/>
        <v>0</v>
      </c>
      <c r="R196" s="104"/>
      <c r="S196" s="89">
        <f>IF(Zwemmen!F195="Techniek",Zwemmen!I195,0)</f>
        <v>0</v>
      </c>
      <c r="T196" s="89">
        <f>IF(Zwemmen!F195="Extensieve uithouding",Zwemmen!I195,0)</f>
        <v>0</v>
      </c>
      <c r="U196" s="89">
        <f>IF(Zwemmen!F195="Intensieve uithouding",Zwemmen!I195,0)</f>
        <v>0</v>
      </c>
      <c r="V196" s="89">
        <f>IF(Zwemmen!F195="Snelheid",Zwemmen!I195,0)</f>
        <v>0</v>
      </c>
      <c r="W196" s="96">
        <f>IF(Zwemmen!F195="Wedstrijd",Zwemmen!I195,0)</f>
        <v>0</v>
      </c>
      <c r="X196" s="124"/>
      <c r="Y196" s="8">
        <f>IF(Fietsen!H195="Wegfiets",Fietsen!I195,0)</f>
        <v>0</v>
      </c>
      <c r="Z196" s="8">
        <f>IF(Fietsen!H195="Tijdritfiets",Fietsen!I195,0)</f>
        <v>0</v>
      </c>
      <c r="AA196" s="8">
        <f>IF(Fietsen!H195="Mountainbike",Fietsen!I195,0)</f>
        <v>0</v>
      </c>
      <c r="AB196" s="124"/>
      <c r="AC196" s="8">
        <f>IF(Fietsen!G195="Weg",Fietsen!I195,0)</f>
        <v>0</v>
      </c>
      <c r="AD196" s="8">
        <f>IF(Fietsen!G195="Rollen",Fietsen!I195,0)</f>
        <v>0</v>
      </c>
      <c r="AE196" s="8">
        <f>IF(Fietsen!G195="Veld",Fietsen!I195,0)</f>
        <v>0</v>
      </c>
      <c r="AF196" s="125"/>
      <c r="AG196" s="8">
        <f>IF(Fietsen!E195="Herstel",Fietsen!I195,0)</f>
        <v>0</v>
      </c>
      <c r="AH196" s="8">
        <f>IF(Fietsen!E195="LSD",Fietsen!I195,0)</f>
        <v>0</v>
      </c>
      <c r="AI196" s="8">
        <f>IF(Fietsen!E195="Extensieve uithouding",Fietsen!I195,0)</f>
        <v>0</v>
      </c>
      <c r="AJ196" s="8">
        <f>IF(Fietsen!E195="Intensieve uithouding",Fietsen!I195,0)</f>
        <v>0</v>
      </c>
      <c r="AK196" s="8">
        <f>IF(Fietsen!E195="Interval/Blokken",Fietsen!I195,0)</f>
        <v>0</v>
      </c>
      <c r="AL196" s="8">
        <f>IF(Fietsen!E195="VO2max",Fietsen!I195,0)</f>
        <v>0</v>
      </c>
      <c r="AM196" s="8">
        <f>IF(Fietsen!E195="Snelheid",Fietsen!I195,0)</f>
        <v>0</v>
      </c>
      <c r="AN196" s="8">
        <f>IF(Fietsen!E195="Souplesse",Fietsen!I195,0)</f>
        <v>0</v>
      </c>
      <c r="AO196" s="8">
        <f>IF(Fietsen!E195="Krachtuithouding",Fietsen!I195,0)</f>
        <v>0</v>
      </c>
      <c r="AP196" s="8">
        <f>IF(Fietsen!E195="Explosieve kracht",Fietsen!I195,0)</f>
        <v>0</v>
      </c>
      <c r="AQ196" s="8">
        <f>IF(Fietsen!E195="Wedstrijd",Fietsen!I195,0)</f>
        <v>0</v>
      </c>
      <c r="AR196" s="125"/>
      <c r="AS196" s="143">
        <f>IF(Lopen!G195="Weg",Lopen!H195,0)</f>
        <v>0</v>
      </c>
      <c r="AT196" s="8">
        <f>IF(Lopen!G195="Veld",Lopen!H195,0)</f>
        <v>0</v>
      </c>
      <c r="AU196" s="8">
        <f>IF(Lopen!G195="Piste",Lopen!H195,0)</f>
        <v>0</v>
      </c>
      <c r="AV196" s="139"/>
      <c r="AW196" s="8">
        <f>IF(Lopen!E195="Herstel",Lopen!H195,0)</f>
        <v>0</v>
      </c>
      <c r="AX196" s="8">
        <f>IF(Lopen!E195="Extensieve duur",Lopen!H195,0)</f>
        <v>0</v>
      </c>
      <c r="AY196" s="8">
        <f>IF(Lopen!E195="Tempoloop",Lopen!H195,0)</f>
        <v>0</v>
      </c>
      <c r="AZ196" s="8">
        <f>IF(Lopen!E195="Wisselloop",Lopen!H195,0)</f>
        <v>0</v>
      </c>
      <c r="BA196" s="8">
        <f>IF(Lopen!E195="Blokloop",Lopen!H195,0)</f>
        <v>0</v>
      </c>
      <c r="BB196" s="8">
        <f>IF(Lopen!E195="Versnellingen",Lopen!H195,0)</f>
        <v>0</v>
      </c>
      <c r="BC196" s="8">
        <f>IF(Lopen!E195="Fartlek",Lopen!H195,0)</f>
        <v>0</v>
      </c>
      <c r="BD196" s="8">
        <f>IF(Lopen!E195="Krachttraining",Lopen!H195,0)</f>
        <v>0</v>
      </c>
      <c r="BE196" s="144">
        <f>IF(Lopen!E195="Wedstrijd",Lopen!H195,0)</f>
        <v>0</v>
      </c>
    </row>
    <row r="197" spans="1:57">
      <c r="A197" s="199"/>
      <c r="B197" s="19" t="s">
        <v>12</v>
      </c>
      <c r="C197" s="77">
        <v>40642</v>
      </c>
      <c r="D197" s="153"/>
      <c r="E197" s="86">
        <f>IF(Zwemmen!H196&gt;0,1,0)</f>
        <v>0</v>
      </c>
      <c r="F197" s="86">
        <f>IF(Fietsen!I196&gt;0,1,0)</f>
        <v>0</v>
      </c>
      <c r="G197" s="86">
        <f>IF(Lopen!H196&gt;0,1,0)</f>
        <v>0</v>
      </c>
      <c r="H197" s="107"/>
      <c r="I197" s="97">
        <f>IF(Zwemmen!E196="Zwembad Aalst",1,0)</f>
        <v>0</v>
      </c>
      <c r="J197" s="86">
        <f>IF(Zwemmen!E196="Zwembad Brussel",1,0)</f>
        <v>0</v>
      </c>
      <c r="K197" s="86">
        <f>IF(Zwemmen!E196="Zwembad Wachtebeke",1,0)</f>
        <v>0</v>
      </c>
      <c r="L197" s="86">
        <f>IF(Zwemmen!E196="Zwembad Ander",1,0)</f>
        <v>0</v>
      </c>
      <c r="M197" s="86">
        <f>IF(Zwemmen!E196="Open Water Nieuwdonk",1,0)</f>
        <v>0</v>
      </c>
      <c r="N197" s="86">
        <f>IF(Zwemmen!E196="Open Water Ander",1,0)</f>
        <v>0</v>
      </c>
      <c r="O197" s="104"/>
      <c r="P197" s="86">
        <f t="shared" si="11"/>
        <v>0</v>
      </c>
      <c r="Q197" s="86">
        <f t="shared" si="12"/>
        <v>0</v>
      </c>
      <c r="R197" s="104"/>
      <c r="S197" s="90">
        <f>IF(Zwemmen!F196="Techniek",Zwemmen!I196,0)</f>
        <v>0</v>
      </c>
      <c r="T197" s="90">
        <f>IF(Zwemmen!F196="Extensieve uithouding",Zwemmen!I196,0)</f>
        <v>0</v>
      </c>
      <c r="U197" s="90">
        <f>IF(Zwemmen!F196="Intensieve uithouding",Zwemmen!I196,0)</f>
        <v>0</v>
      </c>
      <c r="V197" s="90">
        <f>IF(Zwemmen!F196="Snelheid",Zwemmen!I196,0)</f>
        <v>0</v>
      </c>
      <c r="W197" s="98">
        <f>IF(Zwemmen!F196="Wedstrijd",Zwemmen!I196,0)</f>
        <v>0</v>
      </c>
      <c r="X197" s="124"/>
      <c r="Y197" s="122">
        <f>IF(Fietsen!H196="Wegfiets",Fietsen!I196,0)</f>
        <v>0</v>
      </c>
      <c r="Z197" s="122">
        <f>IF(Fietsen!H196="Tijdritfiets",Fietsen!I196,0)</f>
        <v>0</v>
      </c>
      <c r="AA197" s="122">
        <f>IF(Fietsen!H196="Mountainbike",Fietsen!I196,0)</f>
        <v>0</v>
      </c>
      <c r="AB197" s="124"/>
      <c r="AC197" s="122">
        <f>IF(Fietsen!G196="Weg",Fietsen!I196,0)</f>
        <v>0</v>
      </c>
      <c r="AD197" s="122">
        <f>IF(Fietsen!G196="Rollen",Fietsen!I196,0)</f>
        <v>0</v>
      </c>
      <c r="AE197" s="122">
        <f>IF(Fietsen!G196="Veld",Fietsen!I196,0)</f>
        <v>0</v>
      </c>
      <c r="AF197" s="125"/>
      <c r="AG197" s="122">
        <f>IF(Fietsen!E196="Herstel",Fietsen!I196,0)</f>
        <v>0</v>
      </c>
      <c r="AH197" s="122">
        <f>IF(Fietsen!E196="LSD",Fietsen!I196,0)</f>
        <v>0</v>
      </c>
      <c r="AI197" s="122">
        <f>IF(Fietsen!E196="Extensieve uithouding",Fietsen!I196,0)</f>
        <v>0</v>
      </c>
      <c r="AJ197" s="122">
        <f>IF(Fietsen!E196="Intensieve uithouding",Fietsen!I196,0)</f>
        <v>0</v>
      </c>
      <c r="AK197" s="122">
        <f>IF(Fietsen!E196="Interval/Blokken",Fietsen!I196,0)</f>
        <v>0</v>
      </c>
      <c r="AL197" s="122">
        <f>IF(Fietsen!E196="VO2max",Fietsen!I196,0)</f>
        <v>0</v>
      </c>
      <c r="AM197" s="122">
        <f>IF(Fietsen!E196="Snelheid",Fietsen!I196,0)</f>
        <v>0</v>
      </c>
      <c r="AN197" s="122">
        <f>IF(Fietsen!E196="Souplesse",Fietsen!I196,0)</f>
        <v>0</v>
      </c>
      <c r="AO197" s="122">
        <f>IF(Fietsen!E196="Krachtuithouding",Fietsen!I196,0)</f>
        <v>0</v>
      </c>
      <c r="AP197" s="122">
        <f>IF(Fietsen!E196="Explosieve kracht",Fietsen!I196,0)</f>
        <v>0</v>
      </c>
      <c r="AQ197" s="122">
        <f>IF(Fietsen!E196="Wedstrijd",Fietsen!I196,0)</f>
        <v>0</v>
      </c>
      <c r="AR197" s="125"/>
      <c r="AS197" s="141">
        <f>IF(Lopen!G196="Weg",Lopen!H196,0)</f>
        <v>0</v>
      </c>
      <c r="AT197" s="122">
        <f>IF(Lopen!G196="Veld",Lopen!H196,0)</f>
        <v>0</v>
      </c>
      <c r="AU197" s="122">
        <f>IF(Lopen!G196="Piste",Lopen!H196,0)</f>
        <v>0</v>
      </c>
      <c r="AV197" s="139"/>
      <c r="AW197" s="122">
        <f>IF(Lopen!E196="Herstel",Lopen!H196,0)</f>
        <v>0</v>
      </c>
      <c r="AX197" s="122">
        <f>IF(Lopen!E196="Extensieve duur",Lopen!H196,0)</f>
        <v>0</v>
      </c>
      <c r="AY197" s="122">
        <f>IF(Lopen!E196="Tempoloop",Lopen!H196,0)</f>
        <v>0</v>
      </c>
      <c r="AZ197" s="122">
        <f>IF(Lopen!E196="Wisselloop",Lopen!H196,0)</f>
        <v>0</v>
      </c>
      <c r="BA197" s="122">
        <f>IF(Lopen!E196="Blokloop",Lopen!H196,0)</f>
        <v>0</v>
      </c>
      <c r="BB197" s="122">
        <f>IF(Lopen!E196="Versnellingen",Lopen!H196,0)</f>
        <v>0</v>
      </c>
      <c r="BC197" s="122">
        <f>IF(Lopen!E196="Fartlek",Lopen!H196,0)</f>
        <v>0</v>
      </c>
      <c r="BD197" s="122">
        <f>IF(Lopen!E196="Krachttraining",Lopen!H196,0)</f>
        <v>0</v>
      </c>
      <c r="BE197" s="142">
        <f>IF(Lopen!E196="Wedstrijd",Lopen!H196,0)</f>
        <v>0</v>
      </c>
    </row>
    <row r="198" spans="1:57">
      <c r="A198" s="199"/>
      <c r="B198" s="19" t="s">
        <v>13</v>
      </c>
      <c r="C198" s="77">
        <v>40643</v>
      </c>
      <c r="D198" s="153"/>
      <c r="E198" s="86">
        <f>IF(Zwemmen!H197&gt;0,1,0)</f>
        <v>0</v>
      </c>
      <c r="F198" s="86">
        <f>IF(Fietsen!I197&gt;0,1,0)</f>
        <v>0</v>
      </c>
      <c r="G198" s="86">
        <f>IF(Lopen!H197&gt;0,1,0)</f>
        <v>0</v>
      </c>
      <c r="H198" s="107"/>
      <c r="I198" s="97">
        <f>IF(Zwemmen!E197="Zwembad Aalst",1,0)</f>
        <v>0</v>
      </c>
      <c r="J198" s="86">
        <f>IF(Zwemmen!E197="Zwembad Brussel",1,0)</f>
        <v>0</v>
      </c>
      <c r="K198" s="86">
        <f>IF(Zwemmen!E197="Zwembad Wachtebeke",1,0)</f>
        <v>0</v>
      </c>
      <c r="L198" s="86">
        <f>IF(Zwemmen!E197="Zwembad Ander",1,0)</f>
        <v>0</v>
      </c>
      <c r="M198" s="86">
        <f>IF(Zwemmen!E197="Open Water Nieuwdonk",1,0)</f>
        <v>0</v>
      </c>
      <c r="N198" s="86">
        <f>IF(Zwemmen!E197="Open Water Ander",1,0)</f>
        <v>0</v>
      </c>
      <c r="O198" s="104"/>
      <c r="P198" s="86">
        <f t="shared" si="11"/>
        <v>0</v>
      </c>
      <c r="Q198" s="86">
        <f t="shared" si="12"/>
        <v>0</v>
      </c>
      <c r="R198" s="104"/>
      <c r="S198" s="90">
        <f>IF(Zwemmen!F197="Techniek",Zwemmen!I197,0)</f>
        <v>0</v>
      </c>
      <c r="T198" s="90">
        <f>IF(Zwemmen!F197="Extensieve uithouding",Zwemmen!I197,0)</f>
        <v>0</v>
      </c>
      <c r="U198" s="90">
        <f>IF(Zwemmen!F197="Intensieve uithouding",Zwemmen!I197,0)</f>
        <v>0</v>
      </c>
      <c r="V198" s="90">
        <f>IF(Zwemmen!F197="Snelheid",Zwemmen!I197,0)</f>
        <v>0</v>
      </c>
      <c r="W198" s="98">
        <f>IF(Zwemmen!F197="Wedstrijd",Zwemmen!I197,0)</f>
        <v>0</v>
      </c>
      <c r="X198" s="124"/>
      <c r="Y198" s="122">
        <f>IF(Fietsen!H197="Wegfiets",Fietsen!I197,0)</f>
        <v>0</v>
      </c>
      <c r="Z198" s="122">
        <f>IF(Fietsen!H197="Tijdritfiets",Fietsen!I197,0)</f>
        <v>0</v>
      </c>
      <c r="AA198" s="122">
        <f>IF(Fietsen!H197="Mountainbike",Fietsen!I197,0)</f>
        <v>0</v>
      </c>
      <c r="AB198" s="124"/>
      <c r="AC198" s="122">
        <f>IF(Fietsen!G197="Weg",Fietsen!I197,0)</f>
        <v>0</v>
      </c>
      <c r="AD198" s="122">
        <f>IF(Fietsen!G197="Rollen",Fietsen!I197,0)</f>
        <v>0</v>
      </c>
      <c r="AE198" s="122">
        <f>IF(Fietsen!G197="Veld",Fietsen!I197,0)</f>
        <v>0</v>
      </c>
      <c r="AF198" s="125"/>
      <c r="AG198" s="122">
        <f>IF(Fietsen!E197="Herstel",Fietsen!I197,0)</f>
        <v>0</v>
      </c>
      <c r="AH198" s="122">
        <f>IF(Fietsen!E197="LSD",Fietsen!I197,0)</f>
        <v>0</v>
      </c>
      <c r="AI198" s="122">
        <f>IF(Fietsen!E197="Extensieve uithouding",Fietsen!I197,0)</f>
        <v>0</v>
      </c>
      <c r="AJ198" s="122">
        <f>IF(Fietsen!E197="Intensieve uithouding",Fietsen!I197,0)</f>
        <v>0</v>
      </c>
      <c r="AK198" s="122">
        <f>IF(Fietsen!E197="Interval/Blokken",Fietsen!I197,0)</f>
        <v>0</v>
      </c>
      <c r="AL198" s="122">
        <f>IF(Fietsen!E197="VO2max",Fietsen!I197,0)</f>
        <v>0</v>
      </c>
      <c r="AM198" s="122">
        <f>IF(Fietsen!E197="Snelheid",Fietsen!I197,0)</f>
        <v>0</v>
      </c>
      <c r="AN198" s="122">
        <f>IF(Fietsen!E197="Souplesse",Fietsen!I197,0)</f>
        <v>0</v>
      </c>
      <c r="AO198" s="122">
        <f>IF(Fietsen!E197="Krachtuithouding",Fietsen!I197,0)</f>
        <v>0</v>
      </c>
      <c r="AP198" s="122">
        <f>IF(Fietsen!E197="Explosieve kracht",Fietsen!I197,0)</f>
        <v>0</v>
      </c>
      <c r="AQ198" s="122">
        <f>IF(Fietsen!E197="Wedstrijd",Fietsen!I197,0)</f>
        <v>0</v>
      </c>
      <c r="AR198" s="125"/>
      <c r="AS198" s="141">
        <f>IF(Lopen!G197="Weg",Lopen!H197,0)</f>
        <v>0</v>
      </c>
      <c r="AT198" s="122">
        <f>IF(Lopen!G197="Veld",Lopen!H197,0)</f>
        <v>0</v>
      </c>
      <c r="AU198" s="122">
        <f>IF(Lopen!G197="Piste",Lopen!H197,0)</f>
        <v>0</v>
      </c>
      <c r="AV198" s="139"/>
      <c r="AW198" s="122">
        <f>IF(Lopen!E197="Herstel",Lopen!H197,0)</f>
        <v>0</v>
      </c>
      <c r="AX198" s="122">
        <f>IF(Lopen!E197="Extensieve duur",Lopen!H197,0)</f>
        <v>0</v>
      </c>
      <c r="AY198" s="122">
        <f>IF(Lopen!E197="Tempoloop",Lopen!H197,0)</f>
        <v>0</v>
      </c>
      <c r="AZ198" s="122">
        <f>IF(Lopen!E197="Wisselloop",Lopen!H197,0)</f>
        <v>0</v>
      </c>
      <c r="BA198" s="122">
        <f>IF(Lopen!E197="Blokloop",Lopen!H197,0)</f>
        <v>0</v>
      </c>
      <c r="BB198" s="122">
        <f>IF(Lopen!E197="Versnellingen",Lopen!H197,0)</f>
        <v>0</v>
      </c>
      <c r="BC198" s="122">
        <f>IF(Lopen!E197="Fartlek",Lopen!H197,0)</f>
        <v>0</v>
      </c>
      <c r="BD198" s="122">
        <f>IF(Lopen!E197="Krachttraining",Lopen!H197,0)</f>
        <v>0</v>
      </c>
      <c r="BE198" s="142">
        <f>IF(Lopen!E197="Wedstrijd",Lopen!H197,0)</f>
        <v>0</v>
      </c>
    </row>
    <row r="199" spans="1:57">
      <c r="A199" s="199" t="s">
        <v>48</v>
      </c>
      <c r="B199" s="83" t="s">
        <v>14</v>
      </c>
      <c r="C199" s="75">
        <v>40644</v>
      </c>
      <c r="D199" s="153"/>
      <c r="E199" s="85">
        <f>IF(Zwemmen!H198&gt;0,1,0)</f>
        <v>0</v>
      </c>
      <c r="F199" s="85">
        <f>IF(Fietsen!I198&gt;0,1,0)</f>
        <v>0</v>
      </c>
      <c r="G199" s="85">
        <f>IF(Lopen!H198&gt;0,1,0)</f>
        <v>0</v>
      </c>
      <c r="H199" s="107"/>
      <c r="I199" s="95">
        <f>IF(Zwemmen!E198="Zwembad Aalst",1,0)</f>
        <v>0</v>
      </c>
      <c r="J199" s="85">
        <f>IF(Zwemmen!E198="Zwembad Brussel",1,0)</f>
        <v>0</v>
      </c>
      <c r="K199" s="85">
        <f>IF(Zwemmen!E198="Zwembad Wachtebeke",1,0)</f>
        <v>0</v>
      </c>
      <c r="L199" s="85">
        <f>IF(Zwemmen!E198="Zwembad Ander",1,0)</f>
        <v>0</v>
      </c>
      <c r="M199" s="85">
        <f>IF(Zwemmen!E198="Open Water Nieuwdonk",1,0)</f>
        <v>0</v>
      </c>
      <c r="N199" s="85">
        <f>IF(Zwemmen!E198="Open Water Ander",1,0)</f>
        <v>0</v>
      </c>
      <c r="O199" s="104"/>
      <c r="P199" s="85">
        <f t="shared" si="11"/>
        <v>0</v>
      </c>
      <c r="Q199" s="85">
        <f t="shared" si="12"/>
        <v>0</v>
      </c>
      <c r="R199" s="104"/>
      <c r="S199" s="89">
        <f>IF(Zwemmen!F198="Techniek",Zwemmen!I198,0)</f>
        <v>0</v>
      </c>
      <c r="T199" s="89">
        <f>IF(Zwemmen!F198="Extensieve uithouding",Zwemmen!I198,0)</f>
        <v>0</v>
      </c>
      <c r="U199" s="89">
        <f>IF(Zwemmen!F198="Intensieve uithouding",Zwemmen!I198,0)</f>
        <v>0</v>
      </c>
      <c r="V199" s="89">
        <f>IF(Zwemmen!F198="Snelheid",Zwemmen!I198,0)</f>
        <v>0</v>
      </c>
      <c r="W199" s="96">
        <f>IF(Zwemmen!F198="Wedstrijd",Zwemmen!I198,0)</f>
        <v>0</v>
      </c>
      <c r="X199" s="124"/>
      <c r="Y199" s="8">
        <f>IF(Fietsen!H198="Wegfiets",Fietsen!I198,0)</f>
        <v>0</v>
      </c>
      <c r="Z199" s="8">
        <f>IF(Fietsen!H198="Tijdritfiets",Fietsen!I198,0)</f>
        <v>0</v>
      </c>
      <c r="AA199" s="8">
        <f>IF(Fietsen!H198="Mountainbike",Fietsen!I198,0)</f>
        <v>0</v>
      </c>
      <c r="AB199" s="124"/>
      <c r="AC199" s="8">
        <f>IF(Fietsen!G198="Weg",Fietsen!I198,0)</f>
        <v>0</v>
      </c>
      <c r="AD199" s="8">
        <f>IF(Fietsen!G198="Rollen",Fietsen!I198,0)</f>
        <v>0</v>
      </c>
      <c r="AE199" s="8">
        <f>IF(Fietsen!G198="Veld",Fietsen!I198,0)</f>
        <v>0</v>
      </c>
      <c r="AF199" s="125"/>
      <c r="AG199" s="8">
        <f>IF(Fietsen!E198="Herstel",Fietsen!I198,0)</f>
        <v>0</v>
      </c>
      <c r="AH199" s="8">
        <f>IF(Fietsen!E198="LSD",Fietsen!I198,0)</f>
        <v>0</v>
      </c>
      <c r="AI199" s="8">
        <f>IF(Fietsen!E198="Extensieve uithouding",Fietsen!I198,0)</f>
        <v>0</v>
      </c>
      <c r="AJ199" s="8">
        <f>IF(Fietsen!E198="Intensieve uithouding",Fietsen!I198,0)</f>
        <v>0</v>
      </c>
      <c r="AK199" s="8">
        <f>IF(Fietsen!E198="Interval/Blokken",Fietsen!I198,0)</f>
        <v>0</v>
      </c>
      <c r="AL199" s="8">
        <f>IF(Fietsen!E198="VO2max",Fietsen!I198,0)</f>
        <v>0</v>
      </c>
      <c r="AM199" s="8">
        <f>IF(Fietsen!E198="Snelheid",Fietsen!I198,0)</f>
        <v>0</v>
      </c>
      <c r="AN199" s="8">
        <f>IF(Fietsen!E198="Souplesse",Fietsen!I198,0)</f>
        <v>0</v>
      </c>
      <c r="AO199" s="8">
        <f>IF(Fietsen!E198="Krachtuithouding",Fietsen!I198,0)</f>
        <v>0</v>
      </c>
      <c r="AP199" s="8">
        <f>IF(Fietsen!E198="Explosieve kracht",Fietsen!I198,0)</f>
        <v>0</v>
      </c>
      <c r="AQ199" s="8">
        <f>IF(Fietsen!E198="Wedstrijd",Fietsen!I198,0)</f>
        <v>0</v>
      </c>
      <c r="AR199" s="125"/>
      <c r="AS199" s="143">
        <f>IF(Lopen!G198="Weg",Lopen!H198,0)</f>
        <v>0</v>
      </c>
      <c r="AT199" s="8">
        <f>IF(Lopen!G198="Veld",Lopen!H198,0)</f>
        <v>0</v>
      </c>
      <c r="AU199" s="8">
        <f>IF(Lopen!G198="Piste",Lopen!H198,0)</f>
        <v>0</v>
      </c>
      <c r="AV199" s="139"/>
      <c r="AW199" s="8">
        <f>IF(Lopen!E198="Herstel",Lopen!H198,0)</f>
        <v>0</v>
      </c>
      <c r="AX199" s="8">
        <f>IF(Lopen!E198="Extensieve duur",Lopen!H198,0)</f>
        <v>0</v>
      </c>
      <c r="AY199" s="8">
        <f>IF(Lopen!E198="Tempoloop",Lopen!H198,0)</f>
        <v>0</v>
      </c>
      <c r="AZ199" s="8">
        <f>IF(Lopen!E198="Wisselloop",Lopen!H198,0)</f>
        <v>0</v>
      </c>
      <c r="BA199" s="8">
        <f>IF(Lopen!E198="Blokloop",Lopen!H198,0)</f>
        <v>0</v>
      </c>
      <c r="BB199" s="8">
        <f>IF(Lopen!E198="Versnellingen",Lopen!H198,0)</f>
        <v>0</v>
      </c>
      <c r="BC199" s="8">
        <f>IF(Lopen!E198="Fartlek",Lopen!H198,0)</f>
        <v>0</v>
      </c>
      <c r="BD199" s="8">
        <f>IF(Lopen!E198="Krachttraining",Lopen!H198,0)</f>
        <v>0</v>
      </c>
      <c r="BE199" s="144">
        <f>IF(Lopen!E198="Wedstrijd",Lopen!H198,0)</f>
        <v>0</v>
      </c>
    </row>
    <row r="200" spans="1:57">
      <c r="A200" s="199"/>
      <c r="B200" s="83" t="s">
        <v>15</v>
      </c>
      <c r="C200" s="75">
        <v>40645</v>
      </c>
      <c r="D200" s="153"/>
      <c r="E200" s="85">
        <f>IF(Zwemmen!H199&gt;0,1,0)</f>
        <v>0</v>
      </c>
      <c r="F200" s="85">
        <f>IF(Fietsen!I199&gt;0,1,0)</f>
        <v>0</v>
      </c>
      <c r="G200" s="85">
        <f>IF(Lopen!H199&gt;0,1,0)</f>
        <v>0</v>
      </c>
      <c r="H200" s="107"/>
      <c r="I200" s="95">
        <f>IF(Zwemmen!E199="Zwembad Aalst",1,0)</f>
        <v>0</v>
      </c>
      <c r="J200" s="85">
        <f>IF(Zwemmen!E199="Zwembad Brussel",1,0)</f>
        <v>0</v>
      </c>
      <c r="K200" s="85">
        <f>IF(Zwemmen!E199="Zwembad Wachtebeke",1,0)</f>
        <v>0</v>
      </c>
      <c r="L200" s="85">
        <f>IF(Zwemmen!E199="Zwembad Ander",1,0)</f>
        <v>0</v>
      </c>
      <c r="M200" s="85">
        <f>IF(Zwemmen!E199="Open Water Nieuwdonk",1,0)</f>
        <v>0</v>
      </c>
      <c r="N200" s="85">
        <f>IF(Zwemmen!E199="Open Water Ander",1,0)</f>
        <v>0</v>
      </c>
      <c r="O200" s="104"/>
      <c r="P200" s="85">
        <f t="shared" si="11"/>
        <v>0</v>
      </c>
      <c r="Q200" s="85">
        <f t="shared" si="12"/>
        <v>0</v>
      </c>
      <c r="R200" s="104"/>
      <c r="S200" s="89">
        <f>IF(Zwemmen!F199="Techniek",Zwemmen!I199,0)</f>
        <v>0</v>
      </c>
      <c r="T200" s="89">
        <f>IF(Zwemmen!F199="Extensieve uithouding",Zwemmen!I199,0)</f>
        <v>0</v>
      </c>
      <c r="U200" s="89">
        <f>IF(Zwemmen!F199="Intensieve uithouding",Zwemmen!I199,0)</f>
        <v>0</v>
      </c>
      <c r="V200" s="89">
        <f>IF(Zwemmen!F199="Snelheid",Zwemmen!I199,0)</f>
        <v>0</v>
      </c>
      <c r="W200" s="96">
        <f>IF(Zwemmen!F199="Wedstrijd",Zwemmen!I199,0)</f>
        <v>0</v>
      </c>
      <c r="X200" s="124"/>
      <c r="Y200" s="8">
        <f>IF(Fietsen!H199="Wegfiets",Fietsen!I199,0)</f>
        <v>0</v>
      </c>
      <c r="Z200" s="8">
        <f>IF(Fietsen!H199="Tijdritfiets",Fietsen!I199,0)</f>
        <v>0</v>
      </c>
      <c r="AA200" s="8">
        <f>IF(Fietsen!H199="Mountainbike",Fietsen!I199,0)</f>
        <v>0</v>
      </c>
      <c r="AB200" s="124"/>
      <c r="AC200" s="8">
        <f>IF(Fietsen!G199="Weg",Fietsen!I199,0)</f>
        <v>0</v>
      </c>
      <c r="AD200" s="8">
        <f>IF(Fietsen!G199="Rollen",Fietsen!I199,0)</f>
        <v>0</v>
      </c>
      <c r="AE200" s="8">
        <f>IF(Fietsen!G199="Veld",Fietsen!I199,0)</f>
        <v>0</v>
      </c>
      <c r="AF200" s="125"/>
      <c r="AG200" s="8">
        <f>IF(Fietsen!E199="Herstel",Fietsen!I199,0)</f>
        <v>0</v>
      </c>
      <c r="AH200" s="8">
        <f>IF(Fietsen!E199="LSD",Fietsen!I199,0)</f>
        <v>0</v>
      </c>
      <c r="AI200" s="8">
        <f>IF(Fietsen!E199="Extensieve uithouding",Fietsen!I199,0)</f>
        <v>0</v>
      </c>
      <c r="AJ200" s="8">
        <f>IF(Fietsen!E199="Intensieve uithouding",Fietsen!I199,0)</f>
        <v>0</v>
      </c>
      <c r="AK200" s="8">
        <f>IF(Fietsen!E199="Interval/Blokken",Fietsen!I199,0)</f>
        <v>0</v>
      </c>
      <c r="AL200" s="8">
        <f>IF(Fietsen!E199="VO2max",Fietsen!I199,0)</f>
        <v>0</v>
      </c>
      <c r="AM200" s="8">
        <f>IF(Fietsen!E199="Snelheid",Fietsen!I199,0)</f>
        <v>0</v>
      </c>
      <c r="AN200" s="8">
        <f>IF(Fietsen!E199="Souplesse",Fietsen!I199,0)</f>
        <v>0</v>
      </c>
      <c r="AO200" s="8">
        <f>IF(Fietsen!E199="Krachtuithouding",Fietsen!I199,0)</f>
        <v>0</v>
      </c>
      <c r="AP200" s="8">
        <f>IF(Fietsen!E199="Explosieve kracht",Fietsen!I199,0)</f>
        <v>0</v>
      </c>
      <c r="AQ200" s="8">
        <f>IF(Fietsen!E199="Wedstrijd",Fietsen!I199,0)</f>
        <v>0</v>
      </c>
      <c r="AR200" s="125"/>
      <c r="AS200" s="143">
        <f>IF(Lopen!G199="Weg",Lopen!H199,0)</f>
        <v>0</v>
      </c>
      <c r="AT200" s="8">
        <f>IF(Lopen!G199="Veld",Lopen!H199,0)</f>
        <v>0</v>
      </c>
      <c r="AU200" s="8">
        <f>IF(Lopen!G199="Piste",Lopen!H199,0)</f>
        <v>0</v>
      </c>
      <c r="AV200" s="139"/>
      <c r="AW200" s="8">
        <f>IF(Lopen!E199="Herstel",Lopen!H199,0)</f>
        <v>0</v>
      </c>
      <c r="AX200" s="8">
        <f>IF(Lopen!E199="Extensieve duur",Lopen!H199,0)</f>
        <v>0</v>
      </c>
      <c r="AY200" s="8">
        <f>IF(Lopen!E199="Tempoloop",Lopen!H199,0)</f>
        <v>0</v>
      </c>
      <c r="AZ200" s="8">
        <f>IF(Lopen!E199="Wisselloop",Lopen!H199,0)</f>
        <v>0</v>
      </c>
      <c r="BA200" s="8">
        <f>IF(Lopen!E199="Blokloop",Lopen!H199,0)</f>
        <v>0</v>
      </c>
      <c r="BB200" s="8">
        <f>IF(Lopen!E199="Versnellingen",Lopen!H199,0)</f>
        <v>0</v>
      </c>
      <c r="BC200" s="8">
        <f>IF(Lopen!E199="Fartlek",Lopen!H199,0)</f>
        <v>0</v>
      </c>
      <c r="BD200" s="8">
        <f>IF(Lopen!E199="Krachttraining",Lopen!H199,0)</f>
        <v>0</v>
      </c>
      <c r="BE200" s="144">
        <f>IF(Lopen!E199="Wedstrijd",Lopen!H199,0)</f>
        <v>0</v>
      </c>
    </row>
    <row r="201" spans="1:57">
      <c r="A201" s="199"/>
      <c r="B201" s="83" t="s">
        <v>16</v>
      </c>
      <c r="C201" s="75">
        <v>40646</v>
      </c>
      <c r="D201" s="153"/>
      <c r="E201" s="85">
        <f>IF(Zwemmen!H200&gt;0,1,0)</f>
        <v>0</v>
      </c>
      <c r="F201" s="85">
        <f>IF(Fietsen!I200&gt;0,1,0)</f>
        <v>0</v>
      </c>
      <c r="G201" s="85">
        <f>IF(Lopen!H200&gt;0,1,0)</f>
        <v>0</v>
      </c>
      <c r="H201" s="107"/>
      <c r="I201" s="95">
        <f>IF(Zwemmen!E200="Zwembad Aalst",1,0)</f>
        <v>0</v>
      </c>
      <c r="J201" s="85">
        <f>IF(Zwemmen!E200="Zwembad Brussel",1,0)</f>
        <v>0</v>
      </c>
      <c r="K201" s="85">
        <f>IF(Zwemmen!E200="Zwembad Wachtebeke",1,0)</f>
        <v>0</v>
      </c>
      <c r="L201" s="85">
        <f>IF(Zwemmen!E200="Zwembad Ander",1,0)</f>
        <v>0</v>
      </c>
      <c r="M201" s="85">
        <f>IF(Zwemmen!E200="Open Water Nieuwdonk",1,0)</f>
        <v>0</v>
      </c>
      <c r="N201" s="85">
        <f>IF(Zwemmen!E200="Open Water Ander",1,0)</f>
        <v>0</v>
      </c>
      <c r="O201" s="104"/>
      <c r="P201" s="85">
        <f t="shared" si="11"/>
        <v>0</v>
      </c>
      <c r="Q201" s="85">
        <f t="shared" si="12"/>
        <v>0</v>
      </c>
      <c r="R201" s="104"/>
      <c r="S201" s="89">
        <f>IF(Zwemmen!F200="Techniek",Zwemmen!I200,0)</f>
        <v>0</v>
      </c>
      <c r="T201" s="89">
        <f>IF(Zwemmen!F200="Extensieve uithouding",Zwemmen!I200,0)</f>
        <v>0</v>
      </c>
      <c r="U201" s="89">
        <f>IF(Zwemmen!F200="Intensieve uithouding",Zwemmen!I200,0)</f>
        <v>0</v>
      </c>
      <c r="V201" s="89">
        <f>IF(Zwemmen!F200="Snelheid",Zwemmen!I200,0)</f>
        <v>0</v>
      </c>
      <c r="W201" s="96">
        <f>IF(Zwemmen!F200="Wedstrijd",Zwemmen!I200,0)</f>
        <v>0</v>
      </c>
      <c r="X201" s="124"/>
      <c r="Y201" s="8">
        <f>IF(Fietsen!H200="Wegfiets",Fietsen!I200,0)</f>
        <v>0</v>
      </c>
      <c r="Z201" s="8">
        <f>IF(Fietsen!H200="Tijdritfiets",Fietsen!I200,0)</f>
        <v>0</v>
      </c>
      <c r="AA201" s="8">
        <f>IF(Fietsen!H200="Mountainbike",Fietsen!I200,0)</f>
        <v>0</v>
      </c>
      <c r="AB201" s="124"/>
      <c r="AC201" s="8">
        <f>IF(Fietsen!G200="Weg",Fietsen!I200,0)</f>
        <v>0</v>
      </c>
      <c r="AD201" s="8">
        <f>IF(Fietsen!G200="Rollen",Fietsen!I200,0)</f>
        <v>0</v>
      </c>
      <c r="AE201" s="8">
        <f>IF(Fietsen!G200="Veld",Fietsen!I200,0)</f>
        <v>0</v>
      </c>
      <c r="AF201" s="125"/>
      <c r="AG201" s="8">
        <f>IF(Fietsen!E200="Herstel",Fietsen!I200,0)</f>
        <v>0</v>
      </c>
      <c r="AH201" s="8">
        <f>IF(Fietsen!E200="LSD",Fietsen!I200,0)</f>
        <v>0</v>
      </c>
      <c r="AI201" s="8">
        <f>IF(Fietsen!E200="Extensieve uithouding",Fietsen!I200,0)</f>
        <v>0</v>
      </c>
      <c r="AJ201" s="8">
        <f>IF(Fietsen!E200="Intensieve uithouding",Fietsen!I200,0)</f>
        <v>0</v>
      </c>
      <c r="AK201" s="8">
        <f>IF(Fietsen!E200="Interval/Blokken",Fietsen!I200,0)</f>
        <v>0</v>
      </c>
      <c r="AL201" s="8">
        <f>IF(Fietsen!E200="VO2max",Fietsen!I200,0)</f>
        <v>0</v>
      </c>
      <c r="AM201" s="8">
        <f>IF(Fietsen!E200="Snelheid",Fietsen!I200,0)</f>
        <v>0</v>
      </c>
      <c r="AN201" s="8">
        <f>IF(Fietsen!E200="Souplesse",Fietsen!I200,0)</f>
        <v>0</v>
      </c>
      <c r="AO201" s="8">
        <f>IF(Fietsen!E200="Krachtuithouding",Fietsen!I200,0)</f>
        <v>0</v>
      </c>
      <c r="AP201" s="8">
        <f>IF(Fietsen!E200="Explosieve kracht",Fietsen!I200,0)</f>
        <v>0</v>
      </c>
      <c r="AQ201" s="8">
        <f>IF(Fietsen!E200="Wedstrijd",Fietsen!I200,0)</f>
        <v>0</v>
      </c>
      <c r="AR201" s="125"/>
      <c r="AS201" s="143">
        <f>IF(Lopen!G200="Weg",Lopen!H200,0)</f>
        <v>0</v>
      </c>
      <c r="AT201" s="8">
        <f>IF(Lopen!G200="Veld",Lopen!H200,0)</f>
        <v>0</v>
      </c>
      <c r="AU201" s="8">
        <f>IF(Lopen!G200="Piste",Lopen!H200,0)</f>
        <v>0</v>
      </c>
      <c r="AV201" s="139"/>
      <c r="AW201" s="8">
        <f>IF(Lopen!E200="Herstel",Lopen!H200,0)</f>
        <v>0</v>
      </c>
      <c r="AX201" s="8">
        <f>IF(Lopen!E200="Extensieve duur",Lopen!H200,0)</f>
        <v>0</v>
      </c>
      <c r="AY201" s="8">
        <f>IF(Lopen!E200="Tempoloop",Lopen!H200,0)</f>
        <v>0</v>
      </c>
      <c r="AZ201" s="8">
        <f>IF(Lopen!E200="Wisselloop",Lopen!H200,0)</f>
        <v>0</v>
      </c>
      <c r="BA201" s="8">
        <f>IF(Lopen!E200="Blokloop",Lopen!H200,0)</f>
        <v>0</v>
      </c>
      <c r="BB201" s="8">
        <f>IF(Lopen!E200="Versnellingen",Lopen!H200,0)</f>
        <v>0</v>
      </c>
      <c r="BC201" s="8">
        <f>IF(Lopen!E200="Fartlek",Lopen!H200,0)</f>
        <v>0</v>
      </c>
      <c r="BD201" s="8">
        <f>IF(Lopen!E200="Krachttraining",Lopen!H200,0)</f>
        <v>0</v>
      </c>
      <c r="BE201" s="144">
        <f>IF(Lopen!E200="Wedstrijd",Lopen!H200,0)</f>
        <v>0</v>
      </c>
    </row>
    <row r="202" spans="1:57">
      <c r="A202" s="199"/>
      <c r="B202" s="83" t="s">
        <v>17</v>
      </c>
      <c r="C202" s="75">
        <v>40647</v>
      </c>
      <c r="D202" s="153"/>
      <c r="E202" s="85">
        <f>IF(Zwemmen!H201&gt;0,1,0)</f>
        <v>0</v>
      </c>
      <c r="F202" s="85">
        <f>IF(Fietsen!I201&gt;0,1,0)</f>
        <v>0</v>
      </c>
      <c r="G202" s="85">
        <f>IF(Lopen!H201&gt;0,1,0)</f>
        <v>0</v>
      </c>
      <c r="H202" s="107"/>
      <c r="I202" s="95">
        <f>IF(Zwemmen!E201="Zwembad Aalst",1,0)</f>
        <v>0</v>
      </c>
      <c r="J202" s="85">
        <f>IF(Zwemmen!E201="Zwembad Brussel",1,0)</f>
        <v>0</v>
      </c>
      <c r="K202" s="85">
        <f>IF(Zwemmen!E201="Zwembad Wachtebeke",1,0)</f>
        <v>0</v>
      </c>
      <c r="L202" s="85">
        <f>IF(Zwemmen!E201="Zwembad Ander",1,0)</f>
        <v>0</v>
      </c>
      <c r="M202" s="85">
        <f>IF(Zwemmen!E201="Open Water Nieuwdonk",1,0)</f>
        <v>0</v>
      </c>
      <c r="N202" s="85">
        <f>IF(Zwemmen!E201="Open Water Ander",1,0)</f>
        <v>0</v>
      </c>
      <c r="O202" s="104"/>
      <c r="P202" s="85">
        <f t="shared" si="11"/>
        <v>0</v>
      </c>
      <c r="Q202" s="85">
        <f t="shared" si="12"/>
        <v>0</v>
      </c>
      <c r="R202" s="104"/>
      <c r="S202" s="89">
        <f>IF(Zwemmen!F201="Techniek",Zwemmen!I201,0)</f>
        <v>0</v>
      </c>
      <c r="T202" s="89">
        <f>IF(Zwemmen!F201="Extensieve uithouding",Zwemmen!I201,0)</f>
        <v>0</v>
      </c>
      <c r="U202" s="89">
        <f>IF(Zwemmen!F201="Intensieve uithouding",Zwemmen!I201,0)</f>
        <v>0</v>
      </c>
      <c r="V202" s="89">
        <f>IF(Zwemmen!F201="Snelheid",Zwemmen!I201,0)</f>
        <v>0</v>
      </c>
      <c r="W202" s="96">
        <f>IF(Zwemmen!F201="Wedstrijd",Zwemmen!I201,0)</f>
        <v>0</v>
      </c>
      <c r="X202" s="124"/>
      <c r="Y202" s="8">
        <f>IF(Fietsen!H201="Wegfiets",Fietsen!I201,0)</f>
        <v>0</v>
      </c>
      <c r="Z202" s="8">
        <f>IF(Fietsen!H201="Tijdritfiets",Fietsen!I201,0)</f>
        <v>0</v>
      </c>
      <c r="AA202" s="8">
        <f>IF(Fietsen!H201="Mountainbike",Fietsen!I201,0)</f>
        <v>0</v>
      </c>
      <c r="AB202" s="124"/>
      <c r="AC202" s="8">
        <f>IF(Fietsen!G201="Weg",Fietsen!I201,0)</f>
        <v>0</v>
      </c>
      <c r="AD202" s="8">
        <f>IF(Fietsen!G201="Rollen",Fietsen!I201,0)</f>
        <v>0</v>
      </c>
      <c r="AE202" s="8">
        <f>IF(Fietsen!G201="Veld",Fietsen!I201,0)</f>
        <v>0</v>
      </c>
      <c r="AF202" s="125"/>
      <c r="AG202" s="8">
        <f>IF(Fietsen!E201="Herstel",Fietsen!I201,0)</f>
        <v>0</v>
      </c>
      <c r="AH202" s="8">
        <f>IF(Fietsen!E201="LSD",Fietsen!I201,0)</f>
        <v>0</v>
      </c>
      <c r="AI202" s="8">
        <f>IF(Fietsen!E201="Extensieve uithouding",Fietsen!I201,0)</f>
        <v>0</v>
      </c>
      <c r="AJ202" s="8">
        <f>IF(Fietsen!E201="Intensieve uithouding",Fietsen!I201,0)</f>
        <v>0</v>
      </c>
      <c r="AK202" s="8">
        <f>IF(Fietsen!E201="Interval/Blokken",Fietsen!I201,0)</f>
        <v>0</v>
      </c>
      <c r="AL202" s="8">
        <f>IF(Fietsen!E201="VO2max",Fietsen!I201,0)</f>
        <v>0</v>
      </c>
      <c r="AM202" s="8">
        <f>IF(Fietsen!E201="Snelheid",Fietsen!I201,0)</f>
        <v>0</v>
      </c>
      <c r="AN202" s="8">
        <f>IF(Fietsen!E201="Souplesse",Fietsen!I201,0)</f>
        <v>0</v>
      </c>
      <c r="AO202" s="8">
        <f>IF(Fietsen!E201="Krachtuithouding",Fietsen!I201,0)</f>
        <v>0</v>
      </c>
      <c r="AP202" s="8">
        <f>IF(Fietsen!E201="Explosieve kracht",Fietsen!I201,0)</f>
        <v>0</v>
      </c>
      <c r="AQ202" s="8">
        <f>IF(Fietsen!E201="Wedstrijd",Fietsen!I201,0)</f>
        <v>0</v>
      </c>
      <c r="AR202" s="125"/>
      <c r="AS202" s="143">
        <f>IF(Lopen!G201="Weg",Lopen!H201,0)</f>
        <v>0</v>
      </c>
      <c r="AT202" s="8">
        <f>IF(Lopen!G201="Veld",Lopen!H201,0)</f>
        <v>0</v>
      </c>
      <c r="AU202" s="8">
        <f>IF(Lopen!G201="Piste",Lopen!H201,0)</f>
        <v>0</v>
      </c>
      <c r="AV202" s="139"/>
      <c r="AW202" s="8">
        <f>IF(Lopen!E201="Herstel",Lopen!H201,0)</f>
        <v>0</v>
      </c>
      <c r="AX202" s="8">
        <f>IF(Lopen!E201="Extensieve duur",Lopen!H201,0)</f>
        <v>0</v>
      </c>
      <c r="AY202" s="8">
        <f>IF(Lopen!E201="Tempoloop",Lopen!H201,0)</f>
        <v>0</v>
      </c>
      <c r="AZ202" s="8">
        <f>IF(Lopen!E201="Wisselloop",Lopen!H201,0)</f>
        <v>0</v>
      </c>
      <c r="BA202" s="8">
        <f>IF(Lopen!E201="Blokloop",Lopen!H201,0)</f>
        <v>0</v>
      </c>
      <c r="BB202" s="8">
        <f>IF(Lopen!E201="Versnellingen",Lopen!H201,0)</f>
        <v>0</v>
      </c>
      <c r="BC202" s="8">
        <f>IF(Lopen!E201="Fartlek",Lopen!H201,0)</f>
        <v>0</v>
      </c>
      <c r="BD202" s="8">
        <f>IF(Lopen!E201="Krachttraining",Lopen!H201,0)</f>
        <v>0</v>
      </c>
      <c r="BE202" s="144">
        <f>IF(Lopen!E201="Wedstrijd",Lopen!H201,0)</f>
        <v>0</v>
      </c>
    </row>
    <row r="203" spans="1:57">
      <c r="A203" s="199"/>
      <c r="B203" s="83" t="s">
        <v>11</v>
      </c>
      <c r="C203" s="75">
        <v>40648</v>
      </c>
      <c r="D203" s="153"/>
      <c r="E203" s="85">
        <f>IF(Zwemmen!H202&gt;0,1,0)</f>
        <v>0</v>
      </c>
      <c r="F203" s="85">
        <f>IF(Fietsen!I202&gt;0,1,0)</f>
        <v>0</v>
      </c>
      <c r="G203" s="85">
        <f>IF(Lopen!H202&gt;0,1,0)</f>
        <v>0</v>
      </c>
      <c r="H203" s="107"/>
      <c r="I203" s="95">
        <f>IF(Zwemmen!E202="Zwembad Aalst",1,0)</f>
        <v>0</v>
      </c>
      <c r="J203" s="85">
        <f>IF(Zwemmen!E202="Zwembad Brussel",1,0)</f>
        <v>0</v>
      </c>
      <c r="K203" s="85">
        <f>IF(Zwemmen!E202="Zwembad Wachtebeke",1,0)</f>
        <v>0</v>
      </c>
      <c r="L203" s="85">
        <f>IF(Zwemmen!E202="Zwembad Ander",1,0)</f>
        <v>0</v>
      </c>
      <c r="M203" s="85">
        <f>IF(Zwemmen!E202="Open Water Nieuwdonk",1,0)</f>
        <v>0</v>
      </c>
      <c r="N203" s="85">
        <f>IF(Zwemmen!E202="Open Water Ander",1,0)</f>
        <v>0</v>
      </c>
      <c r="O203" s="104"/>
      <c r="P203" s="85">
        <f t="shared" si="11"/>
        <v>0</v>
      </c>
      <c r="Q203" s="85">
        <f t="shared" si="12"/>
        <v>0</v>
      </c>
      <c r="R203" s="104"/>
      <c r="S203" s="89">
        <f>IF(Zwemmen!F202="Techniek",Zwemmen!I202,0)</f>
        <v>0</v>
      </c>
      <c r="T203" s="89">
        <f>IF(Zwemmen!F202="Extensieve uithouding",Zwemmen!I202,0)</f>
        <v>0</v>
      </c>
      <c r="U203" s="89">
        <f>IF(Zwemmen!F202="Intensieve uithouding",Zwemmen!I202,0)</f>
        <v>0</v>
      </c>
      <c r="V203" s="89">
        <f>IF(Zwemmen!F202="Snelheid",Zwemmen!I202,0)</f>
        <v>0</v>
      </c>
      <c r="W203" s="96">
        <f>IF(Zwemmen!F202="Wedstrijd",Zwemmen!I202,0)</f>
        <v>0</v>
      </c>
      <c r="X203" s="124"/>
      <c r="Y203" s="8">
        <f>IF(Fietsen!H202="Wegfiets",Fietsen!I202,0)</f>
        <v>0</v>
      </c>
      <c r="Z203" s="8">
        <f>IF(Fietsen!H202="Tijdritfiets",Fietsen!I202,0)</f>
        <v>0</v>
      </c>
      <c r="AA203" s="8">
        <f>IF(Fietsen!H202="Mountainbike",Fietsen!I202,0)</f>
        <v>0</v>
      </c>
      <c r="AB203" s="124"/>
      <c r="AC203" s="8">
        <f>IF(Fietsen!G202="Weg",Fietsen!I202,0)</f>
        <v>0</v>
      </c>
      <c r="AD203" s="8">
        <f>IF(Fietsen!G202="Rollen",Fietsen!I202,0)</f>
        <v>0</v>
      </c>
      <c r="AE203" s="8">
        <f>IF(Fietsen!G202="Veld",Fietsen!I202,0)</f>
        <v>0</v>
      </c>
      <c r="AF203" s="125"/>
      <c r="AG203" s="8">
        <f>IF(Fietsen!E202="Herstel",Fietsen!I202,0)</f>
        <v>0</v>
      </c>
      <c r="AH203" s="8">
        <f>IF(Fietsen!E202="LSD",Fietsen!I202,0)</f>
        <v>0</v>
      </c>
      <c r="AI203" s="8">
        <f>IF(Fietsen!E202="Extensieve uithouding",Fietsen!I202,0)</f>
        <v>0</v>
      </c>
      <c r="AJ203" s="8">
        <f>IF(Fietsen!E202="Intensieve uithouding",Fietsen!I202,0)</f>
        <v>0</v>
      </c>
      <c r="AK203" s="8">
        <f>IF(Fietsen!E202="Interval/Blokken",Fietsen!I202,0)</f>
        <v>0</v>
      </c>
      <c r="AL203" s="8">
        <f>IF(Fietsen!E202="VO2max",Fietsen!I202,0)</f>
        <v>0</v>
      </c>
      <c r="AM203" s="8">
        <f>IF(Fietsen!E202="Snelheid",Fietsen!I202,0)</f>
        <v>0</v>
      </c>
      <c r="AN203" s="8">
        <f>IF(Fietsen!E202="Souplesse",Fietsen!I202,0)</f>
        <v>0</v>
      </c>
      <c r="AO203" s="8">
        <f>IF(Fietsen!E202="Krachtuithouding",Fietsen!I202,0)</f>
        <v>0</v>
      </c>
      <c r="AP203" s="8">
        <f>IF(Fietsen!E202="Explosieve kracht",Fietsen!I202,0)</f>
        <v>0</v>
      </c>
      <c r="AQ203" s="8">
        <f>IF(Fietsen!E202="Wedstrijd",Fietsen!I202,0)</f>
        <v>0</v>
      </c>
      <c r="AR203" s="125"/>
      <c r="AS203" s="143">
        <f>IF(Lopen!G202="Weg",Lopen!H202,0)</f>
        <v>0</v>
      </c>
      <c r="AT203" s="8">
        <f>IF(Lopen!G202="Veld",Lopen!H202,0)</f>
        <v>0</v>
      </c>
      <c r="AU203" s="8">
        <f>IF(Lopen!G202="Piste",Lopen!H202,0)</f>
        <v>0</v>
      </c>
      <c r="AV203" s="139"/>
      <c r="AW203" s="8">
        <f>IF(Lopen!E202="Herstel",Lopen!H202,0)</f>
        <v>0</v>
      </c>
      <c r="AX203" s="8">
        <f>IF(Lopen!E202="Extensieve duur",Lopen!H202,0)</f>
        <v>0</v>
      </c>
      <c r="AY203" s="8">
        <f>IF(Lopen!E202="Tempoloop",Lopen!H202,0)</f>
        <v>0</v>
      </c>
      <c r="AZ203" s="8">
        <f>IF(Lopen!E202="Wisselloop",Lopen!H202,0)</f>
        <v>0</v>
      </c>
      <c r="BA203" s="8">
        <f>IF(Lopen!E202="Blokloop",Lopen!H202,0)</f>
        <v>0</v>
      </c>
      <c r="BB203" s="8">
        <f>IF(Lopen!E202="Versnellingen",Lopen!H202,0)</f>
        <v>0</v>
      </c>
      <c r="BC203" s="8">
        <f>IF(Lopen!E202="Fartlek",Lopen!H202,0)</f>
        <v>0</v>
      </c>
      <c r="BD203" s="8">
        <f>IF(Lopen!E202="Krachttraining",Lopen!H202,0)</f>
        <v>0</v>
      </c>
      <c r="BE203" s="144">
        <f>IF(Lopen!E202="Wedstrijd",Lopen!H202,0)</f>
        <v>0</v>
      </c>
    </row>
    <row r="204" spans="1:57">
      <c r="A204" s="199"/>
      <c r="B204" s="19" t="s">
        <v>12</v>
      </c>
      <c r="C204" s="77">
        <v>40649</v>
      </c>
      <c r="D204" s="153"/>
      <c r="E204" s="86">
        <f>IF(Zwemmen!H203&gt;0,1,0)</f>
        <v>0</v>
      </c>
      <c r="F204" s="86">
        <f>IF(Fietsen!I203&gt;0,1,0)</f>
        <v>0</v>
      </c>
      <c r="G204" s="86">
        <f>IF(Lopen!H203&gt;0,1,0)</f>
        <v>0</v>
      </c>
      <c r="H204" s="107"/>
      <c r="I204" s="97">
        <f>IF(Zwemmen!E203="Zwembad Aalst",1,0)</f>
        <v>0</v>
      </c>
      <c r="J204" s="86">
        <f>IF(Zwemmen!E203="Zwembad Brussel",1,0)</f>
        <v>0</v>
      </c>
      <c r="K204" s="86">
        <f>IF(Zwemmen!E203="Zwembad Wachtebeke",1,0)</f>
        <v>0</v>
      </c>
      <c r="L204" s="86">
        <f>IF(Zwemmen!E203="Zwembad Ander",1,0)</f>
        <v>0</v>
      </c>
      <c r="M204" s="86">
        <f>IF(Zwemmen!E203="Open Water Nieuwdonk",1,0)</f>
        <v>0</v>
      </c>
      <c r="N204" s="86">
        <f>IF(Zwemmen!E203="Open Water Ander",1,0)</f>
        <v>0</v>
      </c>
      <c r="O204" s="104"/>
      <c r="P204" s="86">
        <f t="shared" si="11"/>
        <v>0</v>
      </c>
      <c r="Q204" s="86">
        <f t="shared" si="12"/>
        <v>0</v>
      </c>
      <c r="R204" s="104"/>
      <c r="S204" s="90">
        <f>IF(Zwemmen!F203="Techniek",Zwemmen!I203,0)</f>
        <v>0</v>
      </c>
      <c r="T204" s="90">
        <f>IF(Zwemmen!F203="Extensieve uithouding",Zwemmen!I203,0)</f>
        <v>0</v>
      </c>
      <c r="U204" s="90">
        <f>IF(Zwemmen!F203="Intensieve uithouding",Zwemmen!I203,0)</f>
        <v>0</v>
      </c>
      <c r="V204" s="90">
        <f>IF(Zwemmen!F203="Snelheid",Zwemmen!I203,0)</f>
        <v>0</v>
      </c>
      <c r="W204" s="98">
        <f>IF(Zwemmen!F203="Wedstrijd",Zwemmen!I203,0)</f>
        <v>0</v>
      </c>
      <c r="X204" s="124"/>
      <c r="Y204" s="122">
        <f>IF(Fietsen!H203="Wegfiets",Fietsen!I203,0)</f>
        <v>0</v>
      </c>
      <c r="Z204" s="122">
        <f>IF(Fietsen!H203="Tijdritfiets",Fietsen!I203,0)</f>
        <v>0</v>
      </c>
      <c r="AA204" s="122">
        <f>IF(Fietsen!H203="Mountainbike",Fietsen!I203,0)</f>
        <v>0</v>
      </c>
      <c r="AB204" s="124"/>
      <c r="AC204" s="122">
        <f>IF(Fietsen!G203="Weg",Fietsen!I203,0)</f>
        <v>0</v>
      </c>
      <c r="AD204" s="122">
        <f>IF(Fietsen!G203="Rollen",Fietsen!I203,0)</f>
        <v>0</v>
      </c>
      <c r="AE204" s="122">
        <f>IF(Fietsen!G203="Veld",Fietsen!I203,0)</f>
        <v>0</v>
      </c>
      <c r="AF204" s="125"/>
      <c r="AG204" s="122">
        <f>IF(Fietsen!E203="Herstel",Fietsen!I203,0)</f>
        <v>0</v>
      </c>
      <c r="AH204" s="122">
        <f>IF(Fietsen!E203="LSD",Fietsen!I203,0)</f>
        <v>0</v>
      </c>
      <c r="AI204" s="122">
        <f>IF(Fietsen!E203="Extensieve uithouding",Fietsen!I203,0)</f>
        <v>0</v>
      </c>
      <c r="AJ204" s="122">
        <f>IF(Fietsen!E203="Intensieve uithouding",Fietsen!I203,0)</f>
        <v>0</v>
      </c>
      <c r="AK204" s="122">
        <f>IF(Fietsen!E203="Interval/Blokken",Fietsen!I203,0)</f>
        <v>0</v>
      </c>
      <c r="AL204" s="122">
        <f>IF(Fietsen!E203="VO2max",Fietsen!I203,0)</f>
        <v>0</v>
      </c>
      <c r="AM204" s="122">
        <f>IF(Fietsen!E203="Snelheid",Fietsen!I203,0)</f>
        <v>0</v>
      </c>
      <c r="AN204" s="122">
        <f>IF(Fietsen!E203="Souplesse",Fietsen!I203,0)</f>
        <v>0</v>
      </c>
      <c r="AO204" s="122">
        <f>IF(Fietsen!E203="Krachtuithouding",Fietsen!I203,0)</f>
        <v>0</v>
      </c>
      <c r="AP204" s="122">
        <f>IF(Fietsen!E203="Explosieve kracht",Fietsen!I203,0)</f>
        <v>0</v>
      </c>
      <c r="AQ204" s="122">
        <f>IF(Fietsen!E203="Wedstrijd",Fietsen!I203,0)</f>
        <v>0</v>
      </c>
      <c r="AR204" s="125"/>
      <c r="AS204" s="141">
        <f>IF(Lopen!G203="Weg",Lopen!H203,0)</f>
        <v>0</v>
      </c>
      <c r="AT204" s="122">
        <f>IF(Lopen!G203="Veld",Lopen!H203,0)</f>
        <v>0</v>
      </c>
      <c r="AU204" s="122">
        <f>IF(Lopen!G203="Piste",Lopen!H203,0)</f>
        <v>0</v>
      </c>
      <c r="AV204" s="139"/>
      <c r="AW204" s="122">
        <f>IF(Lopen!E203="Herstel",Lopen!H203,0)</f>
        <v>0</v>
      </c>
      <c r="AX204" s="122">
        <f>IF(Lopen!E203="Extensieve duur",Lopen!H203,0)</f>
        <v>0</v>
      </c>
      <c r="AY204" s="122">
        <f>IF(Lopen!E203="Tempoloop",Lopen!H203,0)</f>
        <v>0</v>
      </c>
      <c r="AZ204" s="122">
        <f>IF(Lopen!E203="Wisselloop",Lopen!H203,0)</f>
        <v>0</v>
      </c>
      <c r="BA204" s="122">
        <f>IF(Lopen!E203="Blokloop",Lopen!H203,0)</f>
        <v>0</v>
      </c>
      <c r="BB204" s="122">
        <f>IF(Lopen!E203="Versnellingen",Lopen!H203,0)</f>
        <v>0</v>
      </c>
      <c r="BC204" s="122">
        <f>IF(Lopen!E203="Fartlek",Lopen!H203,0)</f>
        <v>0</v>
      </c>
      <c r="BD204" s="122">
        <f>IF(Lopen!E203="Krachttraining",Lopen!H203,0)</f>
        <v>0</v>
      </c>
      <c r="BE204" s="142">
        <f>IF(Lopen!E203="Wedstrijd",Lopen!H203,0)</f>
        <v>0</v>
      </c>
    </row>
    <row r="205" spans="1:57">
      <c r="A205" s="199"/>
      <c r="B205" s="19" t="s">
        <v>13</v>
      </c>
      <c r="C205" s="77">
        <v>40650</v>
      </c>
      <c r="D205" s="153"/>
      <c r="E205" s="86">
        <f>IF(Zwemmen!H204&gt;0,1,0)</f>
        <v>0</v>
      </c>
      <c r="F205" s="86">
        <f>IF(Fietsen!I204&gt;0,1,0)</f>
        <v>0</v>
      </c>
      <c r="G205" s="86">
        <f>IF(Lopen!H204&gt;0,1,0)</f>
        <v>0</v>
      </c>
      <c r="H205" s="107"/>
      <c r="I205" s="97">
        <f>IF(Zwemmen!E204="Zwembad Aalst",1,0)</f>
        <v>0</v>
      </c>
      <c r="J205" s="86">
        <f>IF(Zwemmen!E204="Zwembad Brussel",1,0)</f>
        <v>0</v>
      </c>
      <c r="K205" s="86">
        <f>IF(Zwemmen!E204="Zwembad Wachtebeke",1,0)</f>
        <v>0</v>
      </c>
      <c r="L205" s="86">
        <f>IF(Zwemmen!E204="Zwembad Ander",1,0)</f>
        <v>0</v>
      </c>
      <c r="M205" s="86">
        <f>IF(Zwemmen!E204="Open Water Nieuwdonk",1,0)</f>
        <v>0</v>
      </c>
      <c r="N205" s="86">
        <f>IF(Zwemmen!E204="Open Water Ander",1,0)</f>
        <v>0</v>
      </c>
      <c r="O205" s="104"/>
      <c r="P205" s="86">
        <f t="shared" si="11"/>
        <v>0</v>
      </c>
      <c r="Q205" s="86">
        <f t="shared" si="12"/>
        <v>0</v>
      </c>
      <c r="R205" s="104"/>
      <c r="S205" s="90">
        <f>IF(Zwemmen!F204="Techniek",Zwemmen!I204,0)</f>
        <v>0</v>
      </c>
      <c r="T205" s="90">
        <f>IF(Zwemmen!F204="Extensieve uithouding",Zwemmen!I204,0)</f>
        <v>0</v>
      </c>
      <c r="U205" s="90">
        <f>IF(Zwemmen!F204="Intensieve uithouding",Zwemmen!I204,0)</f>
        <v>0</v>
      </c>
      <c r="V205" s="90">
        <f>IF(Zwemmen!F204="Snelheid",Zwemmen!I204,0)</f>
        <v>0</v>
      </c>
      <c r="W205" s="98">
        <f>IF(Zwemmen!F204="Wedstrijd",Zwemmen!I204,0)</f>
        <v>0</v>
      </c>
      <c r="X205" s="124"/>
      <c r="Y205" s="122">
        <f>IF(Fietsen!H204="Wegfiets",Fietsen!I204,0)</f>
        <v>0</v>
      </c>
      <c r="Z205" s="122">
        <f>IF(Fietsen!H204="Tijdritfiets",Fietsen!I204,0)</f>
        <v>0</v>
      </c>
      <c r="AA205" s="122">
        <f>IF(Fietsen!H204="Mountainbike",Fietsen!I204,0)</f>
        <v>0</v>
      </c>
      <c r="AB205" s="124"/>
      <c r="AC205" s="122">
        <f>IF(Fietsen!G204="Weg",Fietsen!I204,0)</f>
        <v>0</v>
      </c>
      <c r="AD205" s="122">
        <f>IF(Fietsen!G204="Rollen",Fietsen!I204,0)</f>
        <v>0</v>
      </c>
      <c r="AE205" s="122">
        <f>IF(Fietsen!G204="Veld",Fietsen!I204,0)</f>
        <v>0</v>
      </c>
      <c r="AF205" s="125"/>
      <c r="AG205" s="122">
        <f>IF(Fietsen!E204="Herstel",Fietsen!I204,0)</f>
        <v>0</v>
      </c>
      <c r="AH205" s="122">
        <f>IF(Fietsen!E204="LSD",Fietsen!I204,0)</f>
        <v>0</v>
      </c>
      <c r="AI205" s="122">
        <f>IF(Fietsen!E204="Extensieve uithouding",Fietsen!I204,0)</f>
        <v>0</v>
      </c>
      <c r="AJ205" s="122">
        <f>IF(Fietsen!E204="Intensieve uithouding",Fietsen!I204,0)</f>
        <v>0</v>
      </c>
      <c r="AK205" s="122">
        <f>IF(Fietsen!E204="Interval/Blokken",Fietsen!I204,0)</f>
        <v>0</v>
      </c>
      <c r="AL205" s="122">
        <f>IF(Fietsen!E204="VO2max",Fietsen!I204,0)</f>
        <v>0</v>
      </c>
      <c r="AM205" s="122">
        <f>IF(Fietsen!E204="Snelheid",Fietsen!I204,0)</f>
        <v>0</v>
      </c>
      <c r="AN205" s="122">
        <f>IF(Fietsen!E204="Souplesse",Fietsen!I204,0)</f>
        <v>0</v>
      </c>
      <c r="AO205" s="122">
        <f>IF(Fietsen!E204="Krachtuithouding",Fietsen!I204,0)</f>
        <v>0</v>
      </c>
      <c r="AP205" s="122">
        <f>IF(Fietsen!E204="Explosieve kracht",Fietsen!I204,0)</f>
        <v>0</v>
      </c>
      <c r="AQ205" s="122">
        <f>IF(Fietsen!E204="Wedstrijd",Fietsen!I204,0)</f>
        <v>0</v>
      </c>
      <c r="AR205" s="125"/>
      <c r="AS205" s="141">
        <f>IF(Lopen!G204="Weg",Lopen!H204,0)</f>
        <v>0</v>
      </c>
      <c r="AT205" s="122">
        <f>IF(Lopen!G204="Veld",Lopen!H204,0)</f>
        <v>0</v>
      </c>
      <c r="AU205" s="122">
        <f>IF(Lopen!G204="Piste",Lopen!H204,0)</f>
        <v>0</v>
      </c>
      <c r="AV205" s="139"/>
      <c r="AW205" s="122">
        <f>IF(Lopen!E204="Herstel",Lopen!H204,0)</f>
        <v>0</v>
      </c>
      <c r="AX205" s="122">
        <f>IF(Lopen!E204="Extensieve duur",Lopen!H204,0)</f>
        <v>0</v>
      </c>
      <c r="AY205" s="122">
        <f>IF(Lopen!E204="Tempoloop",Lopen!H204,0)</f>
        <v>0</v>
      </c>
      <c r="AZ205" s="122">
        <f>IF(Lopen!E204="Wisselloop",Lopen!H204,0)</f>
        <v>0</v>
      </c>
      <c r="BA205" s="122">
        <f>IF(Lopen!E204="Blokloop",Lopen!H204,0)</f>
        <v>0</v>
      </c>
      <c r="BB205" s="122">
        <f>IF(Lopen!E204="Versnellingen",Lopen!H204,0)</f>
        <v>0</v>
      </c>
      <c r="BC205" s="122">
        <f>IF(Lopen!E204="Fartlek",Lopen!H204,0)</f>
        <v>0</v>
      </c>
      <c r="BD205" s="122">
        <f>IF(Lopen!E204="Krachttraining",Lopen!H204,0)</f>
        <v>0</v>
      </c>
      <c r="BE205" s="142">
        <f>IF(Lopen!E204="Wedstrijd",Lopen!H204,0)</f>
        <v>0</v>
      </c>
    </row>
    <row r="206" spans="1:57">
      <c r="A206" s="199" t="s">
        <v>49</v>
      </c>
      <c r="B206" s="83" t="s">
        <v>14</v>
      </c>
      <c r="C206" s="75">
        <v>40651</v>
      </c>
      <c r="D206" s="153"/>
      <c r="E206" s="85">
        <f>IF(Zwemmen!H205&gt;0,1,0)</f>
        <v>0</v>
      </c>
      <c r="F206" s="85">
        <f>IF(Fietsen!I205&gt;0,1,0)</f>
        <v>0</v>
      </c>
      <c r="G206" s="85">
        <f>IF(Lopen!H205&gt;0,1,0)</f>
        <v>0</v>
      </c>
      <c r="H206" s="107"/>
      <c r="I206" s="95">
        <f>IF(Zwemmen!E205="Zwembad Aalst",1,0)</f>
        <v>0</v>
      </c>
      <c r="J206" s="85">
        <f>IF(Zwemmen!E205="Zwembad Brussel",1,0)</f>
        <v>0</v>
      </c>
      <c r="K206" s="85">
        <f>IF(Zwemmen!E205="Zwembad Wachtebeke",1,0)</f>
        <v>0</v>
      </c>
      <c r="L206" s="85">
        <f>IF(Zwemmen!E205="Zwembad Ander",1,0)</f>
        <v>0</v>
      </c>
      <c r="M206" s="85">
        <f>IF(Zwemmen!E205="Open Water Nieuwdonk",1,0)</f>
        <v>0</v>
      </c>
      <c r="N206" s="85">
        <f>IF(Zwemmen!E205="Open Water Ander",1,0)</f>
        <v>0</v>
      </c>
      <c r="O206" s="104"/>
      <c r="P206" s="85">
        <f t="shared" si="11"/>
        <v>0</v>
      </c>
      <c r="Q206" s="85">
        <f t="shared" si="12"/>
        <v>0</v>
      </c>
      <c r="R206" s="104"/>
      <c r="S206" s="89">
        <f>IF(Zwemmen!F205="Techniek",Zwemmen!I205,0)</f>
        <v>0</v>
      </c>
      <c r="T206" s="89">
        <f>IF(Zwemmen!F205="Extensieve uithouding",Zwemmen!I205,0)</f>
        <v>0</v>
      </c>
      <c r="U206" s="89">
        <f>IF(Zwemmen!F205="Intensieve uithouding",Zwemmen!I205,0)</f>
        <v>0</v>
      </c>
      <c r="V206" s="89">
        <f>IF(Zwemmen!F205="Snelheid",Zwemmen!I205,0)</f>
        <v>0</v>
      </c>
      <c r="W206" s="96">
        <f>IF(Zwemmen!F205="Wedstrijd",Zwemmen!I205,0)</f>
        <v>0</v>
      </c>
      <c r="X206" s="124"/>
      <c r="Y206" s="8">
        <f>IF(Fietsen!H205="Wegfiets",Fietsen!I205,0)</f>
        <v>0</v>
      </c>
      <c r="Z206" s="8">
        <f>IF(Fietsen!H205="Tijdritfiets",Fietsen!I205,0)</f>
        <v>0</v>
      </c>
      <c r="AA206" s="8">
        <f>IF(Fietsen!H205="Mountainbike",Fietsen!I205,0)</f>
        <v>0</v>
      </c>
      <c r="AB206" s="124"/>
      <c r="AC206" s="8">
        <f>IF(Fietsen!G205="Weg",Fietsen!I205,0)</f>
        <v>0</v>
      </c>
      <c r="AD206" s="8">
        <f>IF(Fietsen!G205="Rollen",Fietsen!I205,0)</f>
        <v>0</v>
      </c>
      <c r="AE206" s="8">
        <f>IF(Fietsen!G205="Veld",Fietsen!I205,0)</f>
        <v>0</v>
      </c>
      <c r="AF206" s="125"/>
      <c r="AG206" s="8">
        <f>IF(Fietsen!E205="Herstel",Fietsen!I205,0)</f>
        <v>0</v>
      </c>
      <c r="AH206" s="8">
        <f>IF(Fietsen!E205="LSD",Fietsen!I205,0)</f>
        <v>0</v>
      </c>
      <c r="AI206" s="8">
        <f>IF(Fietsen!E205="Extensieve uithouding",Fietsen!I205,0)</f>
        <v>0</v>
      </c>
      <c r="AJ206" s="8">
        <f>IF(Fietsen!E205="Intensieve uithouding",Fietsen!I205,0)</f>
        <v>0</v>
      </c>
      <c r="AK206" s="8">
        <f>IF(Fietsen!E205="Interval/Blokken",Fietsen!I205,0)</f>
        <v>0</v>
      </c>
      <c r="AL206" s="8">
        <f>IF(Fietsen!E205="VO2max",Fietsen!I205,0)</f>
        <v>0</v>
      </c>
      <c r="AM206" s="8">
        <f>IF(Fietsen!E205="Snelheid",Fietsen!I205,0)</f>
        <v>0</v>
      </c>
      <c r="AN206" s="8">
        <f>IF(Fietsen!E205="Souplesse",Fietsen!I205,0)</f>
        <v>0</v>
      </c>
      <c r="AO206" s="8">
        <f>IF(Fietsen!E205="Krachtuithouding",Fietsen!I205,0)</f>
        <v>0</v>
      </c>
      <c r="AP206" s="8">
        <f>IF(Fietsen!E205="Explosieve kracht",Fietsen!I205,0)</f>
        <v>0</v>
      </c>
      <c r="AQ206" s="8">
        <f>IF(Fietsen!E205="Wedstrijd",Fietsen!I205,0)</f>
        <v>0</v>
      </c>
      <c r="AR206" s="125"/>
      <c r="AS206" s="143">
        <f>IF(Lopen!G205="Weg",Lopen!H205,0)</f>
        <v>0</v>
      </c>
      <c r="AT206" s="8">
        <f>IF(Lopen!G205="Veld",Lopen!H205,0)</f>
        <v>0</v>
      </c>
      <c r="AU206" s="8">
        <f>IF(Lopen!G205="Piste",Lopen!H205,0)</f>
        <v>0</v>
      </c>
      <c r="AV206" s="139"/>
      <c r="AW206" s="8">
        <f>IF(Lopen!E205="Herstel",Lopen!H205,0)</f>
        <v>0</v>
      </c>
      <c r="AX206" s="8">
        <f>IF(Lopen!E205="Extensieve duur",Lopen!H205,0)</f>
        <v>0</v>
      </c>
      <c r="AY206" s="8">
        <f>IF(Lopen!E205="Tempoloop",Lopen!H205,0)</f>
        <v>0</v>
      </c>
      <c r="AZ206" s="8">
        <f>IF(Lopen!E205="Wisselloop",Lopen!H205,0)</f>
        <v>0</v>
      </c>
      <c r="BA206" s="8">
        <f>IF(Lopen!E205="Blokloop",Lopen!H205,0)</f>
        <v>0</v>
      </c>
      <c r="BB206" s="8">
        <f>IF(Lopen!E205="Versnellingen",Lopen!H205,0)</f>
        <v>0</v>
      </c>
      <c r="BC206" s="8">
        <f>IF(Lopen!E205="Fartlek",Lopen!H205,0)</f>
        <v>0</v>
      </c>
      <c r="BD206" s="8">
        <f>IF(Lopen!E205="Krachttraining",Lopen!H205,0)</f>
        <v>0</v>
      </c>
      <c r="BE206" s="144">
        <f>IF(Lopen!E205="Wedstrijd",Lopen!H205,0)</f>
        <v>0</v>
      </c>
    </row>
    <row r="207" spans="1:57">
      <c r="A207" s="199"/>
      <c r="B207" s="83" t="s">
        <v>15</v>
      </c>
      <c r="C207" s="75">
        <v>40652</v>
      </c>
      <c r="D207" s="153"/>
      <c r="E207" s="85">
        <f>IF(Zwemmen!H206&gt;0,1,0)</f>
        <v>0</v>
      </c>
      <c r="F207" s="85">
        <f>IF(Fietsen!I206&gt;0,1,0)</f>
        <v>0</v>
      </c>
      <c r="G207" s="85">
        <f>IF(Lopen!H206&gt;0,1,0)</f>
        <v>0</v>
      </c>
      <c r="H207" s="107"/>
      <c r="I207" s="95">
        <f>IF(Zwemmen!E206="Zwembad Aalst",1,0)</f>
        <v>0</v>
      </c>
      <c r="J207" s="85">
        <f>IF(Zwemmen!E206="Zwembad Brussel",1,0)</f>
        <v>0</v>
      </c>
      <c r="K207" s="85">
        <f>IF(Zwemmen!E206="Zwembad Wachtebeke",1,0)</f>
        <v>0</v>
      </c>
      <c r="L207" s="85">
        <f>IF(Zwemmen!E206="Zwembad Ander",1,0)</f>
        <v>0</v>
      </c>
      <c r="M207" s="85">
        <f>IF(Zwemmen!E206="Open Water Nieuwdonk",1,0)</f>
        <v>0</v>
      </c>
      <c r="N207" s="85">
        <f>IF(Zwemmen!E206="Open Water Ander",1,0)</f>
        <v>0</v>
      </c>
      <c r="O207" s="104"/>
      <c r="P207" s="85">
        <f t="shared" si="11"/>
        <v>0</v>
      </c>
      <c r="Q207" s="85">
        <f t="shared" si="12"/>
        <v>0</v>
      </c>
      <c r="R207" s="104"/>
      <c r="S207" s="89">
        <f>IF(Zwemmen!F206="Techniek",Zwemmen!I206,0)</f>
        <v>0</v>
      </c>
      <c r="T207" s="89">
        <f>IF(Zwemmen!F206="Extensieve uithouding",Zwemmen!I206,0)</f>
        <v>0</v>
      </c>
      <c r="U207" s="89">
        <f>IF(Zwemmen!F206="Intensieve uithouding",Zwemmen!I206,0)</f>
        <v>0</v>
      </c>
      <c r="V207" s="89">
        <f>IF(Zwemmen!F206="Snelheid",Zwemmen!I206,0)</f>
        <v>0</v>
      </c>
      <c r="W207" s="96">
        <f>IF(Zwemmen!F206="Wedstrijd",Zwemmen!I206,0)</f>
        <v>0</v>
      </c>
      <c r="X207" s="124"/>
      <c r="Y207" s="8">
        <f>IF(Fietsen!H206="Wegfiets",Fietsen!I206,0)</f>
        <v>0</v>
      </c>
      <c r="Z207" s="8">
        <f>IF(Fietsen!H206="Tijdritfiets",Fietsen!I206,0)</f>
        <v>0</v>
      </c>
      <c r="AA207" s="8">
        <f>IF(Fietsen!H206="Mountainbike",Fietsen!I206,0)</f>
        <v>0</v>
      </c>
      <c r="AB207" s="124"/>
      <c r="AC207" s="8">
        <f>IF(Fietsen!G206="Weg",Fietsen!I206,0)</f>
        <v>0</v>
      </c>
      <c r="AD207" s="8">
        <f>IF(Fietsen!G206="Rollen",Fietsen!I206,0)</f>
        <v>0</v>
      </c>
      <c r="AE207" s="8">
        <f>IF(Fietsen!G206="Veld",Fietsen!I206,0)</f>
        <v>0</v>
      </c>
      <c r="AF207" s="125"/>
      <c r="AG207" s="8">
        <f>IF(Fietsen!E206="Herstel",Fietsen!I206,0)</f>
        <v>0</v>
      </c>
      <c r="AH207" s="8">
        <f>IF(Fietsen!E206="LSD",Fietsen!I206,0)</f>
        <v>0</v>
      </c>
      <c r="AI207" s="8">
        <f>IF(Fietsen!E206="Extensieve uithouding",Fietsen!I206,0)</f>
        <v>0</v>
      </c>
      <c r="AJ207" s="8">
        <f>IF(Fietsen!E206="Intensieve uithouding",Fietsen!I206,0)</f>
        <v>0</v>
      </c>
      <c r="AK207" s="8">
        <f>IF(Fietsen!E206="Interval/Blokken",Fietsen!I206,0)</f>
        <v>0</v>
      </c>
      <c r="AL207" s="8">
        <f>IF(Fietsen!E206="VO2max",Fietsen!I206,0)</f>
        <v>0</v>
      </c>
      <c r="AM207" s="8">
        <f>IF(Fietsen!E206="Snelheid",Fietsen!I206,0)</f>
        <v>0</v>
      </c>
      <c r="AN207" s="8">
        <f>IF(Fietsen!E206="Souplesse",Fietsen!I206,0)</f>
        <v>0</v>
      </c>
      <c r="AO207" s="8">
        <f>IF(Fietsen!E206="Krachtuithouding",Fietsen!I206,0)</f>
        <v>0</v>
      </c>
      <c r="AP207" s="8">
        <f>IF(Fietsen!E206="Explosieve kracht",Fietsen!I206,0)</f>
        <v>0</v>
      </c>
      <c r="AQ207" s="8">
        <f>IF(Fietsen!E206="Wedstrijd",Fietsen!I206,0)</f>
        <v>0</v>
      </c>
      <c r="AR207" s="125"/>
      <c r="AS207" s="143">
        <f>IF(Lopen!G206="Weg",Lopen!H206,0)</f>
        <v>0</v>
      </c>
      <c r="AT207" s="8">
        <f>IF(Lopen!G206="Veld",Lopen!H206,0)</f>
        <v>0</v>
      </c>
      <c r="AU207" s="8">
        <f>IF(Lopen!G206="Piste",Lopen!H206,0)</f>
        <v>0</v>
      </c>
      <c r="AV207" s="139"/>
      <c r="AW207" s="8">
        <f>IF(Lopen!E206="Herstel",Lopen!H206,0)</f>
        <v>0</v>
      </c>
      <c r="AX207" s="8">
        <f>IF(Lopen!E206="Extensieve duur",Lopen!H206,0)</f>
        <v>0</v>
      </c>
      <c r="AY207" s="8">
        <f>IF(Lopen!E206="Tempoloop",Lopen!H206,0)</f>
        <v>0</v>
      </c>
      <c r="AZ207" s="8">
        <f>IF(Lopen!E206="Wisselloop",Lopen!H206,0)</f>
        <v>0</v>
      </c>
      <c r="BA207" s="8">
        <f>IF(Lopen!E206="Blokloop",Lopen!H206,0)</f>
        <v>0</v>
      </c>
      <c r="BB207" s="8">
        <f>IF(Lopen!E206="Versnellingen",Lopen!H206,0)</f>
        <v>0</v>
      </c>
      <c r="BC207" s="8">
        <f>IF(Lopen!E206="Fartlek",Lopen!H206,0)</f>
        <v>0</v>
      </c>
      <c r="BD207" s="8">
        <f>IF(Lopen!E206="Krachttraining",Lopen!H206,0)</f>
        <v>0</v>
      </c>
      <c r="BE207" s="144">
        <f>IF(Lopen!E206="Wedstrijd",Lopen!H206,0)</f>
        <v>0</v>
      </c>
    </row>
    <row r="208" spans="1:57">
      <c r="A208" s="199"/>
      <c r="B208" s="83" t="s">
        <v>16</v>
      </c>
      <c r="C208" s="75">
        <v>40653</v>
      </c>
      <c r="D208" s="153"/>
      <c r="E208" s="85">
        <f>IF(Zwemmen!H207&gt;0,1,0)</f>
        <v>0</v>
      </c>
      <c r="F208" s="85">
        <f>IF(Fietsen!I207&gt;0,1,0)</f>
        <v>0</v>
      </c>
      <c r="G208" s="85">
        <f>IF(Lopen!H207&gt;0,1,0)</f>
        <v>0</v>
      </c>
      <c r="H208" s="107"/>
      <c r="I208" s="95">
        <f>IF(Zwemmen!E207="Zwembad Aalst",1,0)</f>
        <v>0</v>
      </c>
      <c r="J208" s="85">
        <f>IF(Zwemmen!E207="Zwembad Brussel",1,0)</f>
        <v>0</v>
      </c>
      <c r="K208" s="85">
        <f>IF(Zwemmen!E207="Zwembad Wachtebeke",1,0)</f>
        <v>0</v>
      </c>
      <c r="L208" s="85">
        <f>IF(Zwemmen!E207="Zwembad Ander",1,0)</f>
        <v>0</v>
      </c>
      <c r="M208" s="85">
        <f>IF(Zwemmen!E207="Open Water Nieuwdonk",1,0)</f>
        <v>0</v>
      </c>
      <c r="N208" s="85">
        <f>IF(Zwemmen!E207="Open Water Ander",1,0)</f>
        <v>0</v>
      </c>
      <c r="O208" s="104"/>
      <c r="P208" s="85">
        <f t="shared" si="11"/>
        <v>0</v>
      </c>
      <c r="Q208" s="85">
        <f t="shared" si="12"/>
        <v>0</v>
      </c>
      <c r="R208" s="104"/>
      <c r="S208" s="89">
        <f>IF(Zwemmen!F207="Techniek",Zwemmen!I207,0)</f>
        <v>0</v>
      </c>
      <c r="T208" s="89">
        <f>IF(Zwemmen!F207="Extensieve uithouding",Zwemmen!I207,0)</f>
        <v>0</v>
      </c>
      <c r="U208" s="89">
        <f>IF(Zwemmen!F207="Intensieve uithouding",Zwemmen!I207,0)</f>
        <v>0</v>
      </c>
      <c r="V208" s="89">
        <f>IF(Zwemmen!F207="Snelheid",Zwemmen!I207,0)</f>
        <v>0</v>
      </c>
      <c r="W208" s="96">
        <f>IF(Zwemmen!F207="Wedstrijd",Zwemmen!I207,0)</f>
        <v>0</v>
      </c>
      <c r="X208" s="124"/>
      <c r="Y208" s="8">
        <f>IF(Fietsen!H207="Wegfiets",Fietsen!I207,0)</f>
        <v>0</v>
      </c>
      <c r="Z208" s="8">
        <f>IF(Fietsen!H207="Tijdritfiets",Fietsen!I207,0)</f>
        <v>0</v>
      </c>
      <c r="AA208" s="8">
        <f>IF(Fietsen!H207="Mountainbike",Fietsen!I207,0)</f>
        <v>0</v>
      </c>
      <c r="AB208" s="124"/>
      <c r="AC208" s="8">
        <f>IF(Fietsen!G207="Weg",Fietsen!I207,0)</f>
        <v>0</v>
      </c>
      <c r="AD208" s="8">
        <f>IF(Fietsen!G207="Rollen",Fietsen!I207,0)</f>
        <v>0</v>
      </c>
      <c r="AE208" s="8">
        <f>IF(Fietsen!G207="Veld",Fietsen!I207,0)</f>
        <v>0</v>
      </c>
      <c r="AF208" s="125"/>
      <c r="AG208" s="8">
        <f>IF(Fietsen!E207="Herstel",Fietsen!I207,0)</f>
        <v>0</v>
      </c>
      <c r="AH208" s="8">
        <f>IF(Fietsen!E207="LSD",Fietsen!I207,0)</f>
        <v>0</v>
      </c>
      <c r="AI208" s="8">
        <f>IF(Fietsen!E207="Extensieve uithouding",Fietsen!I207,0)</f>
        <v>0</v>
      </c>
      <c r="AJ208" s="8">
        <f>IF(Fietsen!E207="Intensieve uithouding",Fietsen!I207,0)</f>
        <v>0</v>
      </c>
      <c r="AK208" s="8">
        <f>IF(Fietsen!E207="Interval/Blokken",Fietsen!I207,0)</f>
        <v>0</v>
      </c>
      <c r="AL208" s="8">
        <f>IF(Fietsen!E207="VO2max",Fietsen!I207,0)</f>
        <v>0</v>
      </c>
      <c r="AM208" s="8">
        <f>IF(Fietsen!E207="Snelheid",Fietsen!I207,0)</f>
        <v>0</v>
      </c>
      <c r="AN208" s="8">
        <f>IF(Fietsen!E207="Souplesse",Fietsen!I207,0)</f>
        <v>0</v>
      </c>
      <c r="AO208" s="8">
        <f>IF(Fietsen!E207="Krachtuithouding",Fietsen!I207,0)</f>
        <v>0</v>
      </c>
      <c r="AP208" s="8">
        <f>IF(Fietsen!E207="Explosieve kracht",Fietsen!I207,0)</f>
        <v>0</v>
      </c>
      <c r="AQ208" s="8">
        <f>IF(Fietsen!E207="Wedstrijd",Fietsen!I207,0)</f>
        <v>0</v>
      </c>
      <c r="AR208" s="125"/>
      <c r="AS208" s="143">
        <f>IF(Lopen!G207="Weg",Lopen!H207,0)</f>
        <v>0</v>
      </c>
      <c r="AT208" s="8">
        <f>IF(Lopen!G207="Veld",Lopen!H207,0)</f>
        <v>0</v>
      </c>
      <c r="AU208" s="8">
        <f>IF(Lopen!G207="Piste",Lopen!H207,0)</f>
        <v>0</v>
      </c>
      <c r="AV208" s="139"/>
      <c r="AW208" s="8">
        <f>IF(Lopen!E207="Herstel",Lopen!H207,0)</f>
        <v>0</v>
      </c>
      <c r="AX208" s="8">
        <f>IF(Lopen!E207="Extensieve duur",Lopen!H207,0)</f>
        <v>0</v>
      </c>
      <c r="AY208" s="8">
        <f>IF(Lopen!E207="Tempoloop",Lopen!H207,0)</f>
        <v>0</v>
      </c>
      <c r="AZ208" s="8">
        <f>IF(Lopen!E207="Wisselloop",Lopen!H207,0)</f>
        <v>0</v>
      </c>
      <c r="BA208" s="8">
        <f>IF(Lopen!E207="Blokloop",Lopen!H207,0)</f>
        <v>0</v>
      </c>
      <c r="BB208" s="8">
        <f>IF(Lopen!E207="Versnellingen",Lopen!H207,0)</f>
        <v>0</v>
      </c>
      <c r="BC208" s="8">
        <f>IF(Lopen!E207="Fartlek",Lopen!H207,0)</f>
        <v>0</v>
      </c>
      <c r="BD208" s="8">
        <f>IF(Lopen!E207="Krachttraining",Lopen!H207,0)</f>
        <v>0</v>
      </c>
      <c r="BE208" s="144">
        <f>IF(Lopen!E207="Wedstrijd",Lopen!H207,0)</f>
        <v>0</v>
      </c>
    </row>
    <row r="209" spans="1:57">
      <c r="A209" s="199"/>
      <c r="B209" s="83" t="s">
        <v>17</v>
      </c>
      <c r="C209" s="75">
        <v>40654</v>
      </c>
      <c r="D209" s="153"/>
      <c r="E209" s="85">
        <f>IF(Zwemmen!H208&gt;0,1,0)</f>
        <v>0</v>
      </c>
      <c r="F209" s="85">
        <f>IF(Fietsen!I208&gt;0,1,0)</f>
        <v>0</v>
      </c>
      <c r="G209" s="85">
        <f>IF(Lopen!H208&gt;0,1,0)</f>
        <v>0</v>
      </c>
      <c r="H209" s="107"/>
      <c r="I209" s="95">
        <f>IF(Zwemmen!E208="Zwembad Aalst",1,0)</f>
        <v>0</v>
      </c>
      <c r="J209" s="85">
        <f>IF(Zwemmen!E208="Zwembad Brussel",1,0)</f>
        <v>0</v>
      </c>
      <c r="K209" s="85">
        <f>IF(Zwemmen!E208="Zwembad Wachtebeke",1,0)</f>
        <v>0</v>
      </c>
      <c r="L209" s="85">
        <f>IF(Zwemmen!E208="Zwembad Ander",1,0)</f>
        <v>0</v>
      </c>
      <c r="M209" s="85">
        <f>IF(Zwemmen!E208="Open Water Nieuwdonk",1,0)</f>
        <v>0</v>
      </c>
      <c r="N209" s="85">
        <f>IF(Zwemmen!E208="Open Water Ander",1,0)</f>
        <v>0</v>
      </c>
      <c r="O209" s="104"/>
      <c r="P209" s="85">
        <f t="shared" ref="P209:P272" si="13">I209+J209+K209+L209</f>
        <v>0</v>
      </c>
      <c r="Q209" s="85">
        <f t="shared" ref="Q209:Q272" si="14">M209+N209</f>
        <v>0</v>
      </c>
      <c r="R209" s="104"/>
      <c r="S209" s="89">
        <f>IF(Zwemmen!F208="Techniek",Zwemmen!I208,0)</f>
        <v>0</v>
      </c>
      <c r="T209" s="89">
        <f>IF(Zwemmen!F208="Extensieve uithouding",Zwemmen!I208,0)</f>
        <v>0</v>
      </c>
      <c r="U209" s="89">
        <f>IF(Zwemmen!F208="Intensieve uithouding",Zwemmen!I208,0)</f>
        <v>0</v>
      </c>
      <c r="V209" s="89">
        <f>IF(Zwemmen!F208="Snelheid",Zwemmen!I208,0)</f>
        <v>0</v>
      </c>
      <c r="W209" s="96">
        <f>IF(Zwemmen!F208="Wedstrijd",Zwemmen!I208,0)</f>
        <v>0</v>
      </c>
      <c r="X209" s="124"/>
      <c r="Y209" s="8">
        <f>IF(Fietsen!H208="Wegfiets",Fietsen!I208,0)</f>
        <v>0</v>
      </c>
      <c r="Z209" s="8">
        <f>IF(Fietsen!H208="Tijdritfiets",Fietsen!I208,0)</f>
        <v>0</v>
      </c>
      <c r="AA209" s="8">
        <f>IF(Fietsen!H208="Mountainbike",Fietsen!I208,0)</f>
        <v>0</v>
      </c>
      <c r="AB209" s="124"/>
      <c r="AC209" s="8">
        <f>IF(Fietsen!G208="Weg",Fietsen!I208,0)</f>
        <v>0</v>
      </c>
      <c r="AD209" s="8">
        <f>IF(Fietsen!G208="Rollen",Fietsen!I208,0)</f>
        <v>0</v>
      </c>
      <c r="AE209" s="8">
        <f>IF(Fietsen!G208="Veld",Fietsen!I208,0)</f>
        <v>0</v>
      </c>
      <c r="AF209" s="125"/>
      <c r="AG209" s="8">
        <f>IF(Fietsen!E208="Herstel",Fietsen!I208,0)</f>
        <v>0</v>
      </c>
      <c r="AH209" s="8">
        <f>IF(Fietsen!E208="LSD",Fietsen!I208,0)</f>
        <v>0</v>
      </c>
      <c r="AI209" s="8">
        <f>IF(Fietsen!E208="Extensieve uithouding",Fietsen!I208,0)</f>
        <v>0</v>
      </c>
      <c r="AJ209" s="8">
        <f>IF(Fietsen!E208="Intensieve uithouding",Fietsen!I208,0)</f>
        <v>0</v>
      </c>
      <c r="AK209" s="8">
        <f>IF(Fietsen!E208="Interval/Blokken",Fietsen!I208,0)</f>
        <v>0</v>
      </c>
      <c r="AL209" s="8">
        <f>IF(Fietsen!E208="VO2max",Fietsen!I208,0)</f>
        <v>0</v>
      </c>
      <c r="AM209" s="8">
        <f>IF(Fietsen!E208="Snelheid",Fietsen!I208,0)</f>
        <v>0</v>
      </c>
      <c r="AN209" s="8">
        <f>IF(Fietsen!E208="Souplesse",Fietsen!I208,0)</f>
        <v>0</v>
      </c>
      <c r="AO209" s="8">
        <f>IF(Fietsen!E208="Krachtuithouding",Fietsen!I208,0)</f>
        <v>0</v>
      </c>
      <c r="AP209" s="8">
        <f>IF(Fietsen!E208="Explosieve kracht",Fietsen!I208,0)</f>
        <v>0</v>
      </c>
      <c r="AQ209" s="8">
        <f>IF(Fietsen!E208="Wedstrijd",Fietsen!I208,0)</f>
        <v>0</v>
      </c>
      <c r="AR209" s="125"/>
      <c r="AS209" s="143">
        <f>IF(Lopen!G208="Weg",Lopen!H208,0)</f>
        <v>0</v>
      </c>
      <c r="AT209" s="8">
        <f>IF(Lopen!G208="Veld",Lopen!H208,0)</f>
        <v>0</v>
      </c>
      <c r="AU209" s="8">
        <f>IF(Lopen!G208="Piste",Lopen!H208,0)</f>
        <v>0</v>
      </c>
      <c r="AV209" s="139"/>
      <c r="AW209" s="8">
        <f>IF(Lopen!E208="Herstel",Lopen!H208,0)</f>
        <v>0</v>
      </c>
      <c r="AX209" s="8">
        <f>IF(Lopen!E208="Extensieve duur",Lopen!H208,0)</f>
        <v>0</v>
      </c>
      <c r="AY209" s="8">
        <f>IF(Lopen!E208="Tempoloop",Lopen!H208,0)</f>
        <v>0</v>
      </c>
      <c r="AZ209" s="8">
        <f>IF(Lopen!E208="Wisselloop",Lopen!H208,0)</f>
        <v>0</v>
      </c>
      <c r="BA209" s="8">
        <f>IF(Lopen!E208="Blokloop",Lopen!H208,0)</f>
        <v>0</v>
      </c>
      <c r="BB209" s="8">
        <f>IF(Lopen!E208="Versnellingen",Lopen!H208,0)</f>
        <v>0</v>
      </c>
      <c r="BC209" s="8">
        <f>IF(Lopen!E208="Fartlek",Lopen!H208,0)</f>
        <v>0</v>
      </c>
      <c r="BD209" s="8">
        <f>IF(Lopen!E208="Krachttraining",Lopen!H208,0)</f>
        <v>0</v>
      </c>
      <c r="BE209" s="144">
        <f>IF(Lopen!E208="Wedstrijd",Lopen!H208,0)</f>
        <v>0</v>
      </c>
    </row>
    <row r="210" spans="1:57">
      <c r="A210" s="199"/>
      <c r="B210" s="83" t="s">
        <v>11</v>
      </c>
      <c r="C210" s="75">
        <v>40655</v>
      </c>
      <c r="D210" s="153"/>
      <c r="E210" s="85">
        <f>IF(Zwemmen!H209&gt;0,1,0)</f>
        <v>0</v>
      </c>
      <c r="F210" s="85">
        <f>IF(Fietsen!I209&gt;0,1,0)</f>
        <v>0</v>
      </c>
      <c r="G210" s="85">
        <f>IF(Lopen!H209&gt;0,1,0)</f>
        <v>0</v>
      </c>
      <c r="H210" s="107"/>
      <c r="I210" s="95">
        <f>IF(Zwemmen!E209="Zwembad Aalst",1,0)</f>
        <v>0</v>
      </c>
      <c r="J210" s="85">
        <f>IF(Zwemmen!E209="Zwembad Brussel",1,0)</f>
        <v>0</v>
      </c>
      <c r="K210" s="85">
        <f>IF(Zwemmen!E209="Zwembad Wachtebeke",1,0)</f>
        <v>0</v>
      </c>
      <c r="L210" s="85">
        <f>IF(Zwemmen!E209="Zwembad Ander",1,0)</f>
        <v>0</v>
      </c>
      <c r="M210" s="85">
        <f>IF(Zwemmen!E209="Open Water Nieuwdonk",1,0)</f>
        <v>0</v>
      </c>
      <c r="N210" s="85">
        <f>IF(Zwemmen!E209="Open Water Ander",1,0)</f>
        <v>0</v>
      </c>
      <c r="O210" s="104"/>
      <c r="P210" s="85">
        <f t="shared" si="13"/>
        <v>0</v>
      </c>
      <c r="Q210" s="85">
        <f t="shared" si="14"/>
        <v>0</v>
      </c>
      <c r="R210" s="104"/>
      <c r="S210" s="89">
        <f>IF(Zwemmen!F209="Techniek",Zwemmen!I209,0)</f>
        <v>0</v>
      </c>
      <c r="T210" s="89">
        <f>IF(Zwemmen!F209="Extensieve uithouding",Zwemmen!I209,0)</f>
        <v>0</v>
      </c>
      <c r="U210" s="89">
        <f>IF(Zwemmen!F209="Intensieve uithouding",Zwemmen!I209,0)</f>
        <v>0</v>
      </c>
      <c r="V210" s="89">
        <f>IF(Zwemmen!F209="Snelheid",Zwemmen!I209,0)</f>
        <v>0</v>
      </c>
      <c r="W210" s="96">
        <f>IF(Zwemmen!F209="Wedstrijd",Zwemmen!I209,0)</f>
        <v>0</v>
      </c>
      <c r="X210" s="124"/>
      <c r="Y210" s="8">
        <f>IF(Fietsen!H209="Wegfiets",Fietsen!I209,0)</f>
        <v>0</v>
      </c>
      <c r="Z210" s="8">
        <f>IF(Fietsen!H209="Tijdritfiets",Fietsen!I209,0)</f>
        <v>0</v>
      </c>
      <c r="AA210" s="8">
        <f>IF(Fietsen!H209="Mountainbike",Fietsen!I209,0)</f>
        <v>0</v>
      </c>
      <c r="AB210" s="124"/>
      <c r="AC210" s="8">
        <f>IF(Fietsen!G209="Weg",Fietsen!I209,0)</f>
        <v>0</v>
      </c>
      <c r="AD210" s="8">
        <f>IF(Fietsen!G209="Rollen",Fietsen!I209,0)</f>
        <v>0</v>
      </c>
      <c r="AE210" s="8">
        <f>IF(Fietsen!G209="Veld",Fietsen!I209,0)</f>
        <v>0</v>
      </c>
      <c r="AF210" s="125"/>
      <c r="AG210" s="8">
        <f>IF(Fietsen!E209="Herstel",Fietsen!I209,0)</f>
        <v>0</v>
      </c>
      <c r="AH210" s="8">
        <f>IF(Fietsen!E209="LSD",Fietsen!I209,0)</f>
        <v>0</v>
      </c>
      <c r="AI210" s="8">
        <f>IF(Fietsen!E209="Extensieve uithouding",Fietsen!I209,0)</f>
        <v>0</v>
      </c>
      <c r="AJ210" s="8">
        <f>IF(Fietsen!E209="Intensieve uithouding",Fietsen!I209,0)</f>
        <v>0</v>
      </c>
      <c r="AK210" s="8">
        <f>IF(Fietsen!E209="Interval/Blokken",Fietsen!I209,0)</f>
        <v>0</v>
      </c>
      <c r="AL210" s="8">
        <f>IF(Fietsen!E209="VO2max",Fietsen!I209,0)</f>
        <v>0</v>
      </c>
      <c r="AM210" s="8">
        <f>IF(Fietsen!E209="Snelheid",Fietsen!I209,0)</f>
        <v>0</v>
      </c>
      <c r="AN210" s="8">
        <f>IF(Fietsen!E209="Souplesse",Fietsen!I209,0)</f>
        <v>0</v>
      </c>
      <c r="AO210" s="8">
        <f>IF(Fietsen!E209="Krachtuithouding",Fietsen!I209,0)</f>
        <v>0</v>
      </c>
      <c r="AP210" s="8">
        <f>IF(Fietsen!E209="Explosieve kracht",Fietsen!I209,0)</f>
        <v>0</v>
      </c>
      <c r="AQ210" s="8">
        <f>IF(Fietsen!E209="Wedstrijd",Fietsen!I209,0)</f>
        <v>0</v>
      </c>
      <c r="AR210" s="125"/>
      <c r="AS210" s="143">
        <f>IF(Lopen!G209="Weg",Lopen!H209,0)</f>
        <v>0</v>
      </c>
      <c r="AT210" s="8">
        <f>IF(Lopen!G209="Veld",Lopen!H209,0)</f>
        <v>0</v>
      </c>
      <c r="AU210" s="8">
        <f>IF(Lopen!G209="Piste",Lopen!H209,0)</f>
        <v>0</v>
      </c>
      <c r="AV210" s="139"/>
      <c r="AW210" s="8">
        <f>IF(Lopen!E209="Herstel",Lopen!H209,0)</f>
        <v>0</v>
      </c>
      <c r="AX210" s="8">
        <f>IF(Lopen!E209="Extensieve duur",Lopen!H209,0)</f>
        <v>0</v>
      </c>
      <c r="AY210" s="8">
        <f>IF(Lopen!E209="Tempoloop",Lopen!H209,0)</f>
        <v>0</v>
      </c>
      <c r="AZ210" s="8">
        <f>IF(Lopen!E209="Wisselloop",Lopen!H209,0)</f>
        <v>0</v>
      </c>
      <c r="BA210" s="8">
        <f>IF(Lopen!E209="Blokloop",Lopen!H209,0)</f>
        <v>0</v>
      </c>
      <c r="BB210" s="8">
        <f>IF(Lopen!E209="Versnellingen",Lopen!H209,0)</f>
        <v>0</v>
      </c>
      <c r="BC210" s="8">
        <f>IF(Lopen!E209="Fartlek",Lopen!H209,0)</f>
        <v>0</v>
      </c>
      <c r="BD210" s="8">
        <f>IF(Lopen!E209="Krachttraining",Lopen!H209,0)</f>
        <v>0</v>
      </c>
      <c r="BE210" s="144">
        <f>IF(Lopen!E209="Wedstrijd",Lopen!H209,0)</f>
        <v>0</v>
      </c>
    </row>
    <row r="211" spans="1:57">
      <c r="A211" s="199"/>
      <c r="B211" s="19" t="s">
        <v>12</v>
      </c>
      <c r="C211" s="77">
        <v>40656</v>
      </c>
      <c r="D211" s="153"/>
      <c r="E211" s="86">
        <f>IF(Zwemmen!H210&gt;0,1,0)</f>
        <v>0</v>
      </c>
      <c r="F211" s="86">
        <f>IF(Fietsen!I210&gt;0,1,0)</f>
        <v>0</v>
      </c>
      <c r="G211" s="86">
        <f>IF(Lopen!H210&gt;0,1,0)</f>
        <v>0</v>
      </c>
      <c r="H211" s="107"/>
      <c r="I211" s="97">
        <f>IF(Zwemmen!E210="Zwembad Aalst",1,0)</f>
        <v>0</v>
      </c>
      <c r="J211" s="86">
        <f>IF(Zwemmen!E210="Zwembad Brussel",1,0)</f>
        <v>0</v>
      </c>
      <c r="K211" s="86">
        <f>IF(Zwemmen!E210="Zwembad Wachtebeke",1,0)</f>
        <v>0</v>
      </c>
      <c r="L211" s="86">
        <f>IF(Zwemmen!E210="Zwembad Ander",1,0)</f>
        <v>0</v>
      </c>
      <c r="M211" s="86">
        <f>IF(Zwemmen!E210="Open Water Nieuwdonk",1,0)</f>
        <v>0</v>
      </c>
      <c r="N211" s="86">
        <f>IF(Zwemmen!E210="Open Water Ander",1,0)</f>
        <v>0</v>
      </c>
      <c r="O211" s="104"/>
      <c r="P211" s="86">
        <f t="shared" si="13"/>
        <v>0</v>
      </c>
      <c r="Q211" s="86">
        <f t="shared" si="14"/>
        <v>0</v>
      </c>
      <c r="R211" s="104"/>
      <c r="S211" s="90">
        <f>IF(Zwemmen!F210="Techniek",Zwemmen!I210,0)</f>
        <v>0</v>
      </c>
      <c r="T211" s="90">
        <f>IF(Zwemmen!F210="Extensieve uithouding",Zwemmen!I210,0)</f>
        <v>0</v>
      </c>
      <c r="U211" s="90">
        <f>IF(Zwemmen!F210="Intensieve uithouding",Zwemmen!I210,0)</f>
        <v>0</v>
      </c>
      <c r="V211" s="90">
        <f>IF(Zwemmen!F210="Snelheid",Zwemmen!I210,0)</f>
        <v>0</v>
      </c>
      <c r="W211" s="98">
        <f>IF(Zwemmen!F210="Wedstrijd",Zwemmen!I210,0)</f>
        <v>0</v>
      </c>
      <c r="X211" s="124"/>
      <c r="Y211" s="122">
        <f>IF(Fietsen!H210="Wegfiets",Fietsen!I210,0)</f>
        <v>0</v>
      </c>
      <c r="Z211" s="122">
        <f>IF(Fietsen!H210="Tijdritfiets",Fietsen!I210,0)</f>
        <v>0</v>
      </c>
      <c r="AA211" s="122">
        <f>IF(Fietsen!H210="Mountainbike",Fietsen!I210,0)</f>
        <v>0</v>
      </c>
      <c r="AB211" s="124"/>
      <c r="AC211" s="122">
        <f>IF(Fietsen!G210="Weg",Fietsen!I210,0)</f>
        <v>0</v>
      </c>
      <c r="AD211" s="122">
        <f>IF(Fietsen!G210="Rollen",Fietsen!I210,0)</f>
        <v>0</v>
      </c>
      <c r="AE211" s="122">
        <f>IF(Fietsen!G210="Veld",Fietsen!I210,0)</f>
        <v>0</v>
      </c>
      <c r="AF211" s="125"/>
      <c r="AG211" s="122">
        <f>IF(Fietsen!E210="Herstel",Fietsen!I210,0)</f>
        <v>0</v>
      </c>
      <c r="AH211" s="122">
        <f>IF(Fietsen!E210="LSD",Fietsen!I210,0)</f>
        <v>0</v>
      </c>
      <c r="AI211" s="122">
        <f>IF(Fietsen!E210="Extensieve uithouding",Fietsen!I210,0)</f>
        <v>0</v>
      </c>
      <c r="AJ211" s="122">
        <f>IF(Fietsen!E210="Intensieve uithouding",Fietsen!I210,0)</f>
        <v>0</v>
      </c>
      <c r="AK211" s="122">
        <f>IF(Fietsen!E210="Interval/Blokken",Fietsen!I210,0)</f>
        <v>0</v>
      </c>
      <c r="AL211" s="122">
        <f>IF(Fietsen!E210="VO2max",Fietsen!I210,0)</f>
        <v>0</v>
      </c>
      <c r="AM211" s="122">
        <f>IF(Fietsen!E210="Snelheid",Fietsen!I210,0)</f>
        <v>0</v>
      </c>
      <c r="AN211" s="122">
        <f>IF(Fietsen!E210="Souplesse",Fietsen!I210,0)</f>
        <v>0</v>
      </c>
      <c r="AO211" s="122">
        <f>IF(Fietsen!E210="Krachtuithouding",Fietsen!I210,0)</f>
        <v>0</v>
      </c>
      <c r="AP211" s="122">
        <f>IF(Fietsen!E210="Explosieve kracht",Fietsen!I210,0)</f>
        <v>0</v>
      </c>
      <c r="AQ211" s="122">
        <f>IF(Fietsen!E210="Wedstrijd",Fietsen!I210,0)</f>
        <v>0</v>
      </c>
      <c r="AR211" s="125"/>
      <c r="AS211" s="141">
        <f>IF(Lopen!G210="Weg",Lopen!H210,0)</f>
        <v>0</v>
      </c>
      <c r="AT211" s="122">
        <f>IF(Lopen!G210="Veld",Lopen!H210,0)</f>
        <v>0</v>
      </c>
      <c r="AU211" s="122">
        <f>IF(Lopen!G210="Piste",Lopen!H210,0)</f>
        <v>0</v>
      </c>
      <c r="AV211" s="139"/>
      <c r="AW211" s="122">
        <f>IF(Lopen!E210="Herstel",Lopen!H210,0)</f>
        <v>0</v>
      </c>
      <c r="AX211" s="122">
        <f>IF(Lopen!E210="Extensieve duur",Lopen!H210,0)</f>
        <v>0</v>
      </c>
      <c r="AY211" s="122">
        <f>IF(Lopen!E210="Tempoloop",Lopen!H210,0)</f>
        <v>0</v>
      </c>
      <c r="AZ211" s="122">
        <f>IF(Lopen!E210="Wisselloop",Lopen!H210,0)</f>
        <v>0</v>
      </c>
      <c r="BA211" s="122">
        <f>IF(Lopen!E210="Blokloop",Lopen!H210,0)</f>
        <v>0</v>
      </c>
      <c r="BB211" s="122">
        <f>IF(Lopen!E210="Versnellingen",Lopen!H210,0)</f>
        <v>0</v>
      </c>
      <c r="BC211" s="122">
        <f>IF(Lopen!E210="Fartlek",Lopen!H210,0)</f>
        <v>0</v>
      </c>
      <c r="BD211" s="122">
        <f>IF(Lopen!E210="Krachttraining",Lopen!H210,0)</f>
        <v>0</v>
      </c>
      <c r="BE211" s="142">
        <f>IF(Lopen!E210="Wedstrijd",Lopen!H210,0)</f>
        <v>0</v>
      </c>
    </row>
    <row r="212" spans="1:57">
      <c r="A212" s="199"/>
      <c r="B212" s="19" t="s">
        <v>13</v>
      </c>
      <c r="C212" s="77">
        <v>40657</v>
      </c>
      <c r="D212" s="153"/>
      <c r="E212" s="86">
        <f>IF(Zwemmen!H211&gt;0,1,0)</f>
        <v>0</v>
      </c>
      <c r="F212" s="86">
        <f>IF(Fietsen!I211&gt;0,1,0)</f>
        <v>0</v>
      </c>
      <c r="G212" s="86">
        <f>IF(Lopen!H211&gt;0,1,0)</f>
        <v>0</v>
      </c>
      <c r="H212" s="107"/>
      <c r="I212" s="97">
        <f>IF(Zwemmen!E211="Zwembad Aalst",1,0)</f>
        <v>0</v>
      </c>
      <c r="J212" s="86">
        <f>IF(Zwemmen!E211="Zwembad Brussel",1,0)</f>
        <v>0</v>
      </c>
      <c r="K212" s="86">
        <f>IF(Zwemmen!E211="Zwembad Wachtebeke",1,0)</f>
        <v>0</v>
      </c>
      <c r="L212" s="86">
        <f>IF(Zwemmen!E211="Zwembad Ander",1,0)</f>
        <v>0</v>
      </c>
      <c r="M212" s="86">
        <f>IF(Zwemmen!E211="Open Water Nieuwdonk",1,0)</f>
        <v>0</v>
      </c>
      <c r="N212" s="86">
        <f>IF(Zwemmen!E211="Open Water Ander",1,0)</f>
        <v>0</v>
      </c>
      <c r="O212" s="104"/>
      <c r="P212" s="86">
        <f t="shared" si="13"/>
        <v>0</v>
      </c>
      <c r="Q212" s="86">
        <f t="shared" si="14"/>
        <v>0</v>
      </c>
      <c r="R212" s="104"/>
      <c r="S212" s="90">
        <f>IF(Zwemmen!F211="Techniek",Zwemmen!I211,0)</f>
        <v>0</v>
      </c>
      <c r="T212" s="90">
        <f>IF(Zwemmen!F211="Extensieve uithouding",Zwemmen!I211,0)</f>
        <v>0</v>
      </c>
      <c r="U212" s="90">
        <f>IF(Zwemmen!F211="Intensieve uithouding",Zwemmen!I211,0)</f>
        <v>0</v>
      </c>
      <c r="V212" s="90">
        <f>IF(Zwemmen!F211="Snelheid",Zwemmen!I211,0)</f>
        <v>0</v>
      </c>
      <c r="W212" s="98">
        <f>IF(Zwemmen!F211="Wedstrijd",Zwemmen!I211,0)</f>
        <v>0</v>
      </c>
      <c r="X212" s="124"/>
      <c r="Y212" s="122">
        <f>IF(Fietsen!H211="Wegfiets",Fietsen!I211,0)</f>
        <v>0</v>
      </c>
      <c r="Z212" s="122">
        <f>IF(Fietsen!H211="Tijdritfiets",Fietsen!I211,0)</f>
        <v>0</v>
      </c>
      <c r="AA212" s="122">
        <f>IF(Fietsen!H211="Mountainbike",Fietsen!I211,0)</f>
        <v>0</v>
      </c>
      <c r="AB212" s="124"/>
      <c r="AC212" s="122">
        <f>IF(Fietsen!G211="Weg",Fietsen!I211,0)</f>
        <v>0</v>
      </c>
      <c r="AD212" s="122">
        <f>IF(Fietsen!G211="Rollen",Fietsen!I211,0)</f>
        <v>0</v>
      </c>
      <c r="AE212" s="122">
        <f>IF(Fietsen!G211="Veld",Fietsen!I211,0)</f>
        <v>0</v>
      </c>
      <c r="AF212" s="125"/>
      <c r="AG212" s="122">
        <f>IF(Fietsen!E211="Herstel",Fietsen!I211,0)</f>
        <v>0</v>
      </c>
      <c r="AH212" s="122">
        <f>IF(Fietsen!E211="LSD",Fietsen!I211,0)</f>
        <v>0</v>
      </c>
      <c r="AI212" s="122">
        <f>IF(Fietsen!E211="Extensieve uithouding",Fietsen!I211,0)</f>
        <v>0</v>
      </c>
      <c r="AJ212" s="122">
        <f>IF(Fietsen!E211="Intensieve uithouding",Fietsen!I211,0)</f>
        <v>0</v>
      </c>
      <c r="AK212" s="122">
        <f>IF(Fietsen!E211="Interval/Blokken",Fietsen!I211,0)</f>
        <v>0</v>
      </c>
      <c r="AL212" s="122">
        <f>IF(Fietsen!E211="VO2max",Fietsen!I211,0)</f>
        <v>0</v>
      </c>
      <c r="AM212" s="122">
        <f>IF(Fietsen!E211="Snelheid",Fietsen!I211,0)</f>
        <v>0</v>
      </c>
      <c r="AN212" s="122">
        <f>IF(Fietsen!E211="Souplesse",Fietsen!I211,0)</f>
        <v>0</v>
      </c>
      <c r="AO212" s="122">
        <f>IF(Fietsen!E211="Krachtuithouding",Fietsen!I211,0)</f>
        <v>0</v>
      </c>
      <c r="AP212" s="122">
        <f>IF(Fietsen!E211="Explosieve kracht",Fietsen!I211,0)</f>
        <v>0</v>
      </c>
      <c r="AQ212" s="122">
        <f>IF(Fietsen!E211="Wedstrijd",Fietsen!I211,0)</f>
        <v>0</v>
      </c>
      <c r="AR212" s="125"/>
      <c r="AS212" s="141">
        <f>IF(Lopen!G211="Weg",Lopen!H211,0)</f>
        <v>0</v>
      </c>
      <c r="AT212" s="122">
        <f>IF(Lopen!G211="Veld",Lopen!H211,0)</f>
        <v>0</v>
      </c>
      <c r="AU212" s="122">
        <f>IF(Lopen!G211="Piste",Lopen!H211,0)</f>
        <v>0</v>
      </c>
      <c r="AV212" s="139"/>
      <c r="AW212" s="122">
        <f>IF(Lopen!E211="Herstel",Lopen!H211,0)</f>
        <v>0</v>
      </c>
      <c r="AX212" s="122">
        <f>IF(Lopen!E211="Extensieve duur",Lopen!H211,0)</f>
        <v>0</v>
      </c>
      <c r="AY212" s="122">
        <f>IF(Lopen!E211="Tempoloop",Lopen!H211,0)</f>
        <v>0</v>
      </c>
      <c r="AZ212" s="122">
        <f>IF(Lopen!E211="Wisselloop",Lopen!H211,0)</f>
        <v>0</v>
      </c>
      <c r="BA212" s="122">
        <f>IF(Lopen!E211="Blokloop",Lopen!H211,0)</f>
        <v>0</v>
      </c>
      <c r="BB212" s="122">
        <f>IF(Lopen!E211="Versnellingen",Lopen!H211,0)</f>
        <v>0</v>
      </c>
      <c r="BC212" s="122">
        <f>IF(Lopen!E211="Fartlek",Lopen!H211,0)</f>
        <v>0</v>
      </c>
      <c r="BD212" s="122">
        <f>IF(Lopen!E211="Krachttraining",Lopen!H211,0)</f>
        <v>0</v>
      </c>
      <c r="BE212" s="142">
        <f>IF(Lopen!E211="Wedstrijd",Lopen!H211,0)</f>
        <v>0</v>
      </c>
    </row>
    <row r="213" spans="1:57">
      <c r="A213" s="199" t="s">
        <v>50</v>
      </c>
      <c r="B213" s="83" t="s">
        <v>14</v>
      </c>
      <c r="C213" s="75">
        <v>40658</v>
      </c>
      <c r="D213" s="153"/>
      <c r="E213" s="85">
        <f>IF(Zwemmen!H212&gt;0,1,0)</f>
        <v>0</v>
      </c>
      <c r="F213" s="85">
        <f>IF(Fietsen!I212&gt;0,1,0)</f>
        <v>0</v>
      </c>
      <c r="G213" s="85">
        <f>IF(Lopen!H212&gt;0,1,0)</f>
        <v>0</v>
      </c>
      <c r="H213" s="107"/>
      <c r="I213" s="95">
        <f>IF(Zwemmen!E212="Zwembad Aalst",1,0)</f>
        <v>0</v>
      </c>
      <c r="J213" s="85">
        <f>IF(Zwemmen!E212="Zwembad Brussel",1,0)</f>
        <v>0</v>
      </c>
      <c r="K213" s="85">
        <f>IF(Zwemmen!E212="Zwembad Wachtebeke",1,0)</f>
        <v>0</v>
      </c>
      <c r="L213" s="85">
        <f>IF(Zwemmen!E212="Zwembad Ander",1,0)</f>
        <v>0</v>
      </c>
      <c r="M213" s="85">
        <f>IF(Zwemmen!E212="Open Water Nieuwdonk",1,0)</f>
        <v>0</v>
      </c>
      <c r="N213" s="85">
        <f>IF(Zwemmen!E212="Open Water Ander",1,0)</f>
        <v>0</v>
      </c>
      <c r="O213" s="104"/>
      <c r="P213" s="85">
        <f t="shared" si="13"/>
        <v>0</v>
      </c>
      <c r="Q213" s="85">
        <f t="shared" si="14"/>
        <v>0</v>
      </c>
      <c r="R213" s="104"/>
      <c r="S213" s="89">
        <f>IF(Zwemmen!F212="Techniek",Zwemmen!I212,0)</f>
        <v>0</v>
      </c>
      <c r="T213" s="89">
        <f>IF(Zwemmen!F212="Extensieve uithouding",Zwemmen!I212,0)</f>
        <v>0</v>
      </c>
      <c r="U213" s="89">
        <f>IF(Zwemmen!F212="Intensieve uithouding",Zwemmen!I212,0)</f>
        <v>0</v>
      </c>
      <c r="V213" s="89">
        <f>IF(Zwemmen!F212="Snelheid",Zwemmen!I212,0)</f>
        <v>0</v>
      </c>
      <c r="W213" s="96">
        <f>IF(Zwemmen!F212="Wedstrijd",Zwemmen!I212,0)</f>
        <v>0</v>
      </c>
      <c r="X213" s="124"/>
      <c r="Y213" s="8">
        <f>IF(Fietsen!H212="Wegfiets",Fietsen!I212,0)</f>
        <v>0</v>
      </c>
      <c r="Z213" s="8">
        <f>IF(Fietsen!H212="Tijdritfiets",Fietsen!I212,0)</f>
        <v>0</v>
      </c>
      <c r="AA213" s="8">
        <f>IF(Fietsen!H212="Mountainbike",Fietsen!I212,0)</f>
        <v>0</v>
      </c>
      <c r="AB213" s="124"/>
      <c r="AC213" s="8">
        <f>IF(Fietsen!G212="Weg",Fietsen!I212,0)</f>
        <v>0</v>
      </c>
      <c r="AD213" s="8">
        <f>IF(Fietsen!G212="Rollen",Fietsen!I212,0)</f>
        <v>0</v>
      </c>
      <c r="AE213" s="8">
        <f>IF(Fietsen!G212="Veld",Fietsen!I212,0)</f>
        <v>0</v>
      </c>
      <c r="AF213" s="125"/>
      <c r="AG213" s="8">
        <f>IF(Fietsen!E212="Herstel",Fietsen!I212,0)</f>
        <v>0</v>
      </c>
      <c r="AH213" s="8">
        <f>IF(Fietsen!E212="LSD",Fietsen!I212,0)</f>
        <v>0</v>
      </c>
      <c r="AI213" s="8">
        <f>IF(Fietsen!E212="Extensieve uithouding",Fietsen!I212,0)</f>
        <v>0</v>
      </c>
      <c r="AJ213" s="8">
        <f>IF(Fietsen!E212="Intensieve uithouding",Fietsen!I212,0)</f>
        <v>0</v>
      </c>
      <c r="AK213" s="8">
        <f>IF(Fietsen!E212="Interval/Blokken",Fietsen!I212,0)</f>
        <v>0</v>
      </c>
      <c r="AL213" s="8">
        <f>IF(Fietsen!E212="VO2max",Fietsen!I212,0)</f>
        <v>0</v>
      </c>
      <c r="AM213" s="8">
        <f>IF(Fietsen!E212="Snelheid",Fietsen!I212,0)</f>
        <v>0</v>
      </c>
      <c r="AN213" s="8">
        <f>IF(Fietsen!E212="Souplesse",Fietsen!I212,0)</f>
        <v>0</v>
      </c>
      <c r="AO213" s="8">
        <f>IF(Fietsen!E212="Krachtuithouding",Fietsen!I212,0)</f>
        <v>0</v>
      </c>
      <c r="AP213" s="8">
        <f>IF(Fietsen!E212="Explosieve kracht",Fietsen!I212,0)</f>
        <v>0</v>
      </c>
      <c r="AQ213" s="8">
        <f>IF(Fietsen!E212="Wedstrijd",Fietsen!I212,0)</f>
        <v>0</v>
      </c>
      <c r="AR213" s="125"/>
      <c r="AS213" s="143">
        <f>IF(Lopen!G212="Weg",Lopen!H212,0)</f>
        <v>0</v>
      </c>
      <c r="AT213" s="8">
        <f>IF(Lopen!G212="Veld",Lopen!H212,0)</f>
        <v>0</v>
      </c>
      <c r="AU213" s="8">
        <f>IF(Lopen!G212="Piste",Lopen!H212,0)</f>
        <v>0</v>
      </c>
      <c r="AV213" s="139"/>
      <c r="AW213" s="8">
        <f>IF(Lopen!E212="Herstel",Lopen!H212,0)</f>
        <v>0</v>
      </c>
      <c r="AX213" s="8">
        <f>IF(Lopen!E212="Extensieve duur",Lopen!H212,0)</f>
        <v>0</v>
      </c>
      <c r="AY213" s="8">
        <f>IF(Lopen!E212="Tempoloop",Lopen!H212,0)</f>
        <v>0</v>
      </c>
      <c r="AZ213" s="8">
        <f>IF(Lopen!E212="Wisselloop",Lopen!H212,0)</f>
        <v>0</v>
      </c>
      <c r="BA213" s="8">
        <f>IF(Lopen!E212="Blokloop",Lopen!H212,0)</f>
        <v>0</v>
      </c>
      <c r="BB213" s="8">
        <f>IF(Lopen!E212="Versnellingen",Lopen!H212,0)</f>
        <v>0</v>
      </c>
      <c r="BC213" s="8">
        <f>IF(Lopen!E212="Fartlek",Lopen!H212,0)</f>
        <v>0</v>
      </c>
      <c r="BD213" s="8">
        <f>IF(Lopen!E212="Krachttraining",Lopen!H212,0)</f>
        <v>0</v>
      </c>
      <c r="BE213" s="144">
        <f>IF(Lopen!E212="Wedstrijd",Lopen!H212,0)</f>
        <v>0</v>
      </c>
    </row>
    <row r="214" spans="1:57">
      <c r="A214" s="199"/>
      <c r="B214" s="83" t="s">
        <v>15</v>
      </c>
      <c r="C214" s="75">
        <v>40659</v>
      </c>
      <c r="D214" s="153"/>
      <c r="E214" s="85">
        <f>IF(Zwemmen!H213&gt;0,1,0)</f>
        <v>0</v>
      </c>
      <c r="F214" s="85">
        <f>IF(Fietsen!I213&gt;0,1,0)</f>
        <v>0</v>
      </c>
      <c r="G214" s="85">
        <f>IF(Lopen!H213&gt;0,1,0)</f>
        <v>0</v>
      </c>
      <c r="H214" s="107"/>
      <c r="I214" s="95">
        <f>IF(Zwemmen!E213="Zwembad Aalst",1,0)</f>
        <v>0</v>
      </c>
      <c r="J214" s="85">
        <f>IF(Zwemmen!E213="Zwembad Brussel",1,0)</f>
        <v>0</v>
      </c>
      <c r="K214" s="85">
        <f>IF(Zwemmen!E213="Zwembad Wachtebeke",1,0)</f>
        <v>0</v>
      </c>
      <c r="L214" s="85">
        <f>IF(Zwemmen!E213="Zwembad Ander",1,0)</f>
        <v>0</v>
      </c>
      <c r="M214" s="85">
        <f>IF(Zwemmen!E213="Open Water Nieuwdonk",1,0)</f>
        <v>0</v>
      </c>
      <c r="N214" s="85">
        <f>IF(Zwemmen!E213="Open Water Ander",1,0)</f>
        <v>0</v>
      </c>
      <c r="O214" s="104"/>
      <c r="P214" s="85">
        <f t="shared" si="13"/>
        <v>0</v>
      </c>
      <c r="Q214" s="85">
        <f t="shared" si="14"/>
        <v>0</v>
      </c>
      <c r="R214" s="104"/>
      <c r="S214" s="89">
        <f>IF(Zwemmen!F213="Techniek",Zwemmen!I213,0)</f>
        <v>0</v>
      </c>
      <c r="T214" s="89">
        <f>IF(Zwemmen!F213="Extensieve uithouding",Zwemmen!I213,0)</f>
        <v>0</v>
      </c>
      <c r="U214" s="89">
        <f>IF(Zwemmen!F213="Intensieve uithouding",Zwemmen!I213,0)</f>
        <v>0</v>
      </c>
      <c r="V214" s="89">
        <f>IF(Zwemmen!F213="Snelheid",Zwemmen!I213,0)</f>
        <v>0</v>
      </c>
      <c r="W214" s="96">
        <f>IF(Zwemmen!F213="Wedstrijd",Zwemmen!I213,0)</f>
        <v>0</v>
      </c>
      <c r="X214" s="124"/>
      <c r="Y214" s="8">
        <f>IF(Fietsen!H213="Wegfiets",Fietsen!I213,0)</f>
        <v>0</v>
      </c>
      <c r="Z214" s="8">
        <f>IF(Fietsen!H213="Tijdritfiets",Fietsen!I213,0)</f>
        <v>0</v>
      </c>
      <c r="AA214" s="8">
        <f>IF(Fietsen!H213="Mountainbike",Fietsen!I213,0)</f>
        <v>0</v>
      </c>
      <c r="AB214" s="124"/>
      <c r="AC214" s="8">
        <f>IF(Fietsen!G213="Weg",Fietsen!I213,0)</f>
        <v>0</v>
      </c>
      <c r="AD214" s="8">
        <f>IF(Fietsen!G213="Rollen",Fietsen!I213,0)</f>
        <v>0</v>
      </c>
      <c r="AE214" s="8">
        <f>IF(Fietsen!G213="Veld",Fietsen!I213,0)</f>
        <v>0</v>
      </c>
      <c r="AF214" s="125"/>
      <c r="AG214" s="8">
        <f>IF(Fietsen!E213="Herstel",Fietsen!I213,0)</f>
        <v>0</v>
      </c>
      <c r="AH214" s="8">
        <f>IF(Fietsen!E213="LSD",Fietsen!I213,0)</f>
        <v>0</v>
      </c>
      <c r="AI214" s="8">
        <f>IF(Fietsen!E213="Extensieve uithouding",Fietsen!I213,0)</f>
        <v>0</v>
      </c>
      <c r="AJ214" s="8">
        <f>IF(Fietsen!E213="Intensieve uithouding",Fietsen!I213,0)</f>
        <v>0</v>
      </c>
      <c r="AK214" s="8">
        <f>IF(Fietsen!E213="Interval/Blokken",Fietsen!I213,0)</f>
        <v>0</v>
      </c>
      <c r="AL214" s="8">
        <f>IF(Fietsen!E213="VO2max",Fietsen!I213,0)</f>
        <v>0</v>
      </c>
      <c r="AM214" s="8">
        <f>IF(Fietsen!E213="Snelheid",Fietsen!I213,0)</f>
        <v>0</v>
      </c>
      <c r="AN214" s="8">
        <f>IF(Fietsen!E213="Souplesse",Fietsen!I213,0)</f>
        <v>0</v>
      </c>
      <c r="AO214" s="8">
        <f>IF(Fietsen!E213="Krachtuithouding",Fietsen!I213,0)</f>
        <v>0</v>
      </c>
      <c r="AP214" s="8">
        <f>IF(Fietsen!E213="Explosieve kracht",Fietsen!I213,0)</f>
        <v>0</v>
      </c>
      <c r="AQ214" s="8">
        <f>IF(Fietsen!E213="Wedstrijd",Fietsen!I213,0)</f>
        <v>0</v>
      </c>
      <c r="AR214" s="125"/>
      <c r="AS214" s="143">
        <f>IF(Lopen!G213="Weg",Lopen!H213,0)</f>
        <v>0</v>
      </c>
      <c r="AT214" s="8">
        <f>IF(Lopen!G213="Veld",Lopen!H213,0)</f>
        <v>0</v>
      </c>
      <c r="AU214" s="8">
        <f>IF(Lopen!G213="Piste",Lopen!H213,0)</f>
        <v>0</v>
      </c>
      <c r="AV214" s="139"/>
      <c r="AW214" s="8">
        <f>IF(Lopen!E213="Herstel",Lopen!H213,0)</f>
        <v>0</v>
      </c>
      <c r="AX214" s="8">
        <f>IF(Lopen!E213="Extensieve duur",Lopen!H213,0)</f>
        <v>0</v>
      </c>
      <c r="AY214" s="8">
        <f>IF(Lopen!E213="Tempoloop",Lopen!H213,0)</f>
        <v>0</v>
      </c>
      <c r="AZ214" s="8">
        <f>IF(Lopen!E213="Wisselloop",Lopen!H213,0)</f>
        <v>0</v>
      </c>
      <c r="BA214" s="8">
        <f>IF(Lopen!E213="Blokloop",Lopen!H213,0)</f>
        <v>0</v>
      </c>
      <c r="BB214" s="8">
        <f>IF(Lopen!E213="Versnellingen",Lopen!H213,0)</f>
        <v>0</v>
      </c>
      <c r="BC214" s="8">
        <f>IF(Lopen!E213="Fartlek",Lopen!H213,0)</f>
        <v>0</v>
      </c>
      <c r="BD214" s="8">
        <f>IF(Lopen!E213="Krachttraining",Lopen!H213,0)</f>
        <v>0</v>
      </c>
      <c r="BE214" s="144">
        <f>IF(Lopen!E213="Wedstrijd",Lopen!H213,0)</f>
        <v>0</v>
      </c>
    </row>
    <row r="215" spans="1:57">
      <c r="A215" s="199"/>
      <c r="B215" s="83" t="s">
        <v>16</v>
      </c>
      <c r="C215" s="75">
        <v>40660</v>
      </c>
      <c r="D215" s="153"/>
      <c r="E215" s="85">
        <f>IF(Zwemmen!H214&gt;0,1,0)</f>
        <v>0</v>
      </c>
      <c r="F215" s="85">
        <f>IF(Fietsen!I214&gt;0,1,0)</f>
        <v>0</v>
      </c>
      <c r="G215" s="85">
        <f>IF(Lopen!H214&gt;0,1,0)</f>
        <v>0</v>
      </c>
      <c r="H215" s="107"/>
      <c r="I215" s="95">
        <f>IF(Zwemmen!E214="Zwembad Aalst",1,0)</f>
        <v>0</v>
      </c>
      <c r="J215" s="85">
        <f>IF(Zwemmen!E214="Zwembad Brussel",1,0)</f>
        <v>0</v>
      </c>
      <c r="K215" s="85">
        <f>IF(Zwemmen!E214="Zwembad Wachtebeke",1,0)</f>
        <v>0</v>
      </c>
      <c r="L215" s="85">
        <f>IF(Zwemmen!E214="Zwembad Ander",1,0)</f>
        <v>0</v>
      </c>
      <c r="M215" s="85">
        <f>IF(Zwemmen!E214="Open Water Nieuwdonk",1,0)</f>
        <v>0</v>
      </c>
      <c r="N215" s="85">
        <f>IF(Zwemmen!E214="Open Water Ander",1,0)</f>
        <v>0</v>
      </c>
      <c r="O215" s="104"/>
      <c r="P215" s="85">
        <f t="shared" si="13"/>
        <v>0</v>
      </c>
      <c r="Q215" s="85">
        <f t="shared" si="14"/>
        <v>0</v>
      </c>
      <c r="R215" s="104"/>
      <c r="S215" s="89">
        <f>IF(Zwemmen!F214="Techniek",Zwemmen!I214,0)</f>
        <v>0</v>
      </c>
      <c r="T215" s="89">
        <f>IF(Zwemmen!F214="Extensieve uithouding",Zwemmen!I214,0)</f>
        <v>0</v>
      </c>
      <c r="U215" s="89">
        <f>IF(Zwemmen!F214="Intensieve uithouding",Zwemmen!I214,0)</f>
        <v>0</v>
      </c>
      <c r="V215" s="89">
        <f>IF(Zwemmen!F214="Snelheid",Zwemmen!I214,0)</f>
        <v>0</v>
      </c>
      <c r="W215" s="96">
        <f>IF(Zwemmen!F214="Wedstrijd",Zwemmen!I214,0)</f>
        <v>0</v>
      </c>
      <c r="X215" s="124"/>
      <c r="Y215" s="8">
        <f>IF(Fietsen!H214="Wegfiets",Fietsen!I214,0)</f>
        <v>0</v>
      </c>
      <c r="Z215" s="8">
        <f>IF(Fietsen!H214="Tijdritfiets",Fietsen!I214,0)</f>
        <v>0</v>
      </c>
      <c r="AA215" s="8">
        <f>IF(Fietsen!H214="Mountainbike",Fietsen!I214,0)</f>
        <v>0</v>
      </c>
      <c r="AB215" s="124"/>
      <c r="AC215" s="8">
        <f>IF(Fietsen!G214="Weg",Fietsen!I214,0)</f>
        <v>0</v>
      </c>
      <c r="AD215" s="8">
        <f>IF(Fietsen!G214="Rollen",Fietsen!I214,0)</f>
        <v>0</v>
      </c>
      <c r="AE215" s="8">
        <f>IF(Fietsen!G214="Veld",Fietsen!I214,0)</f>
        <v>0</v>
      </c>
      <c r="AF215" s="125"/>
      <c r="AG215" s="8">
        <f>IF(Fietsen!E214="Herstel",Fietsen!I214,0)</f>
        <v>0</v>
      </c>
      <c r="AH215" s="8">
        <f>IF(Fietsen!E214="LSD",Fietsen!I214,0)</f>
        <v>0</v>
      </c>
      <c r="AI215" s="8">
        <f>IF(Fietsen!E214="Extensieve uithouding",Fietsen!I214,0)</f>
        <v>0</v>
      </c>
      <c r="AJ215" s="8">
        <f>IF(Fietsen!E214="Intensieve uithouding",Fietsen!I214,0)</f>
        <v>0</v>
      </c>
      <c r="AK215" s="8">
        <f>IF(Fietsen!E214="Interval/Blokken",Fietsen!I214,0)</f>
        <v>0</v>
      </c>
      <c r="AL215" s="8">
        <f>IF(Fietsen!E214="VO2max",Fietsen!I214,0)</f>
        <v>0</v>
      </c>
      <c r="AM215" s="8">
        <f>IF(Fietsen!E214="Snelheid",Fietsen!I214,0)</f>
        <v>0</v>
      </c>
      <c r="AN215" s="8">
        <f>IF(Fietsen!E214="Souplesse",Fietsen!I214,0)</f>
        <v>0</v>
      </c>
      <c r="AO215" s="8">
        <f>IF(Fietsen!E214="Krachtuithouding",Fietsen!I214,0)</f>
        <v>0</v>
      </c>
      <c r="AP215" s="8">
        <f>IF(Fietsen!E214="Explosieve kracht",Fietsen!I214,0)</f>
        <v>0</v>
      </c>
      <c r="AQ215" s="8">
        <f>IF(Fietsen!E214="Wedstrijd",Fietsen!I214,0)</f>
        <v>0</v>
      </c>
      <c r="AR215" s="125"/>
      <c r="AS215" s="143">
        <f>IF(Lopen!G214="Weg",Lopen!H214,0)</f>
        <v>0</v>
      </c>
      <c r="AT215" s="8">
        <f>IF(Lopen!G214="Veld",Lopen!H214,0)</f>
        <v>0</v>
      </c>
      <c r="AU215" s="8">
        <f>IF(Lopen!G214="Piste",Lopen!H214,0)</f>
        <v>0</v>
      </c>
      <c r="AV215" s="139"/>
      <c r="AW215" s="8">
        <f>IF(Lopen!E214="Herstel",Lopen!H214,0)</f>
        <v>0</v>
      </c>
      <c r="AX215" s="8">
        <f>IF(Lopen!E214="Extensieve duur",Lopen!H214,0)</f>
        <v>0</v>
      </c>
      <c r="AY215" s="8">
        <f>IF(Lopen!E214="Tempoloop",Lopen!H214,0)</f>
        <v>0</v>
      </c>
      <c r="AZ215" s="8">
        <f>IF(Lopen!E214="Wisselloop",Lopen!H214,0)</f>
        <v>0</v>
      </c>
      <c r="BA215" s="8">
        <f>IF(Lopen!E214="Blokloop",Lopen!H214,0)</f>
        <v>0</v>
      </c>
      <c r="BB215" s="8">
        <f>IF(Lopen!E214="Versnellingen",Lopen!H214,0)</f>
        <v>0</v>
      </c>
      <c r="BC215" s="8">
        <f>IF(Lopen!E214="Fartlek",Lopen!H214,0)</f>
        <v>0</v>
      </c>
      <c r="BD215" s="8">
        <f>IF(Lopen!E214="Krachttraining",Lopen!H214,0)</f>
        <v>0</v>
      </c>
      <c r="BE215" s="144">
        <f>IF(Lopen!E214="Wedstrijd",Lopen!H214,0)</f>
        <v>0</v>
      </c>
    </row>
    <row r="216" spans="1:57">
      <c r="A216" s="199"/>
      <c r="B216" s="83" t="s">
        <v>17</v>
      </c>
      <c r="C216" s="75">
        <v>40661</v>
      </c>
      <c r="D216" s="153"/>
      <c r="E216" s="85">
        <f>IF(Zwemmen!H215&gt;0,1,0)</f>
        <v>0</v>
      </c>
      <c r="F216" s="85">
        <f>IF(Fietsen!I215&gt;0,1,0)</f>
        <v>0</v>
      </c>
      <c r="G216" s="85">
        <f>IF(Lopen!H215&gt;0,1,0)</f>
        <v>0</v>
      </c>
      <c r="H216" s="107"/>
      <c r="I216" s="95">
        <f>IF(Zwemmen!E215="Zwembad Aalst",1,0)</f>
        <v>0</v>
      </c>
      <c r="J216" s="85">
        <f>IF(Zwemmen!E215="Zwembad Brussel",1,0)</f>
        <v>0</v>
      </c>
      <c r="K216" s="85">
        <f>IF(Zwemmen!E215="Zwembad Wachtebeke",1,0)</f>
        <v>0</v>
      </c>
      <c r="L216" s="85">
        <f>IF(Zwemmen!E215="Zwembad Ander",1,0)</f>
        <v>0</v>
      </c>
      <c r="M216" s="85">
        <f>IF(Zwemmen!E215="Open Water Nieuwdonk",1,0)</f>
        <v>0</v>
      </c>
      <c r="N216" s="85">
        <f>IF(Zwemmen!E215="Open Water Ander",1,0)</f>
        <v>0</v>
      </c>
      <c r="O216" s="104"/>
      <c r="P216" s="85">
        <f t="shared" si="13"/>
        <v>0</v>
      </c>
      <c r="Q216" s="85">
        <f t="shared" si="14"/>
        <v>0</v>
      </c>
      <c r="R216" s="104"/>
      <c r="S216" s="89">
        <f>IF(Zwemmen!F215="Techniek",Zwemmen!I215,0)</f>
        <v>0</v>
      </c>
      <c r="T216" s="89">
        <f>IF(Zwemmen!F215="Extensieve uithouding",Zwemmen!I215,0)</f>
        <v>0</v>
      </c>
      <c r="U216" s="89">
        <f>IF(Zwemmen!F215="Intensieve uithouding",Zwemmen!I215,0)</f>
        <v>0</v>
      </c>
      <c r="V216" s="89">
        <f>IF(Zwemmen!F215="Snelheid",Zwemmen!I215,0)</f>
        <v>0</v>
      </c>
      <c r="W216" s="96">
        <f>IF(Zwemmen!F215="Wedstrijd",Zwemmen!I215,0)</f>
        <v>0</v>
      </c>
      <c r="X216" s="124"/>
      <c r="Y216" s="8">
        <f>IF(Fietsen!H215="Wegfiets",Fietsen!I215,0)</f>
        <v>0</v>
      </c>
      <c r="Z216" s="8">
        <f>IF(Fietsen!H215="Tijdritfiets",Fietsen!I215,0)</f>
        <v>0</v>
      </c>
      <c r="AA216" s="8">
        <f>IF(Fietsen!H215="Mountainbike",Fietsen!I215,0)</f>
        <v>0</v>
      </c>
      <c r="AB216" s="124"/>
      <c r="AC216" s="8">
        <f>IF(Fietsen!G215="Weg",Fietsen!I215,0)</f>
        <v>0</v>
      </c>
      <c r="AD216" s="8">
        <f>IF(Fietsen!G215="Rollen",Fietsen!I215,0)</f>
        <v>0</v>
      </c>
      <c r="AE216" s="8">
        <f>IF(Fietsen!G215="Veld",Fietsen!I215,0)</f>
        <v>0</v>
      </c>
      <c r="AF216" s="125"/>
      <c r="AG216" s="8">
        <f>IF(Fietsen!E215="Herstel",Fietsen!I215,0)</f>
        <v>0</v>
      </c>
      <c r="AH216" s="8">
        <f>IF(Fietsen!E215="LSD",Fietsen!I215,0)</f>
        <v>0</v>
      </c>
      <c r="AI216" s="8">
        <f>IF(Fietsen!E215="Extensieve uithouding",Fietsen!I215,0)</f>
        <v>0</v>
      </c>
      <c r="AJ216" s="8">
        <f>IF(Fietsen!E215="Intensieve uithouding",Fietsen!I215,0)</f>
        <v>0</v>
      </c>
      <c r="AK216" s="8">
        <f>IF(Fietsen!E215="Interval/Blokken",Fietsen!I215,0)</f>
        <v>0</v>
      </c>
      <c r="AL216" s="8">
        <f>IF(Fietsen!E215="VO2max",Fietsen!I215,0)</f>
        <v>0</v>
      </c>
      <c r="AM216" s="8">
        <f>IF(Fietsen!E215="Snelheid",Fietsen!I215,0)</f>
        <v>0</v>
      </c>
      <c r="AN216" s="8">
        <f>IF(Fietsen!E215="Souplesse",Fietsen!I215,0)</f>
        <v>0</v>
      </c>
      <c r="AO216" s="8">
        <f>IF(Fietsen!E215="Krachtuithouding",Fietsen!I215,0)</f>
        <v>0</v>
      </c>
      <c r="AP216" s="8">
        <f>IF(Fietsen!E215="Explosieve kracht",Fietsen!I215,0)</f>
        <v>0</v>
      </c>
      <c r="AQ216" s="8">
        <f>IF(Fietsen!E215="Wedstrijd",Fietsen!I215,0)</f>
        <v>0</v>
      </c>
      <c r="AR216" s="125"/>
      <c r="AS216" s="143">
        <f>IF(Lopen!G215="Weg",Lopen!H215,0)</f>
        <v>0</v>
      </c>
      <c r="AT216" s="8">
        <f>IF(Lopen!G215="Veld",Lopen!H215,0)</f>
        <v>0</v>
      </c>
      <c r="AU216" s="8">
        <f>IF(Lopen!G215="Piste",Lopen!H215,0)</f>
        <v>0</v>
      </c>
      <c r="AV216" s="139"/>
      <c r="AW216" s="8">
        <f>IF(Lopen!E215="Herstel",Lopen!H215,0)</f>
        <v>0</v>
      </c>
      <c r="AX216" s="8">
        <f>IF(Lopen!E215="Extensieve duur",Lopen!H215,0)</f>
        <v>0</v>
      </c>
      <c r="AY216" s="8">
        <f>IF(Lopen!E215="Tempoloop",Lopen!H215,0)</f>
        <v>0</v>
      </c>
      <c r="AZ216" s="8">
        <f>IF(Lopen!E215="Wisselloop",Lopen!H215,0)</f>
        <v>0</v>
      </c>
      <c r="BA216" s="8">
        <f>IF(Lopen!E215="Blokloop",Lopen!H215,0)</f>
        <v>0</v>
      </c>
      <c r="BB216" s="8">
        <f>IF(Lopen!E215="Versnellingen",Lopen!H215,0)</f>
        <v>0</v>
      </c>
      <c r="BC216" s="8">
        <f>IF(Lopen!E215="Fartlek",Lopen!H215,0)</f>
        <v>0</v>
      </c>
      <c r="BD216" s="8">
        <f>IF(Lopen!E215="Krachttraining",Lopen!H215,0)</f>
        <v>0</v>
      </c>
      <c r="BE216" s="144">
        <f>IF(Lopen!E215="Wedstrijd",Lopen!H215,0)</f>
        <v>0</v>
      </c>
    </row>
    <row r="217" spans="1:57">
      <c r="A217" s="199"/>
      <c r="B217" s="83" t="s">
        <v>11</v>
      </c>
      <c r="C217" s="75">
        <v>40662</v>
      </c>
      <c r="D217" s="153"/>
      <c r="E217" s="85">
        <f>IF(Zwemmen!H216&gt;0,1,0)</f>
        <v>0</v>
      </c>
      <c r="F217" s="85">
        <f>IF(Fietsen!I216&gt;0,1,0)</f>
        <v>0</v>
      </c>
      <c r="G217" s="85">
        <f>IF(Lopen!H216&gt;0,1,0)</f>
        <v>0</v>
      </c>
      <c r="H217" s="107"/>
      <c r="I217" s="95">
        <f>IF(Zwemmen!E216="Zwembad Aalst",1,0)</f>
        <v>0</v>
      </c>
      <c r="J217" s="85">
        <f>IF(Zwemmen!E216="Zwembad Brussel",1,0)</f>
        <v>0</v>
      </c>
      <c r="K217" s="85">
        <f>IF(Zwemmen!E216="Zwembad Wachtebeke",1,0)</f>
        <v>0</v>
      </c>
      <c r="L217" s="85">
        <f>IF(Zwemmen!E216="Zwembad Ander",1,0)</f>
        <v>0</v>
      </c>
      <c r="M217" s="85">
        <f>IF(Zwemmen!E216="Open Water Nieuwdonk",1,0)</f>
        <v>0</v>
      </c>
      <c r="N217" s="85">
        <f>IF(Zwemmen!E216="Open Water Ander",1,0)</f>
        <v>0</v>
      </c>
      <c r="O217" s="104"/>
      <c r="P217" s="85">
        <f t="shared" si="13"/>
        <v>0</v>
      </c>
      <c r="Q217" s="85">
        <f t="shared" si="14"/>
        <v>0</v>
      </c>
      <c r="R217" s="104"/>
      <c r="S217" s="89">
        <f>IF(Zwemmen!F216="Techniek",Zwemmen!I216,0)</f>
        <v>0</v>
      </c>
      <c r="T217" s="89">
        <f>IF(Zwemmen!F216="Extensieve uithouding",Zwemmen!I216,0)</f>
        <v>0</v>
      </c>
      <c r="U217" s="89">
        <f>IF(Zwemmen!F216="Intensieve uithouding",Zwemmen!I216,0)</f>
        <v>0</v>
      </c>
      <c r="V217" s="89">
        <f>IF(Zwemmen!F216="Snelheid",Zwemmen!I216,0)</f>
        <v>0</v>
      </c>
      <c r="W217" s="96">
        <f>IF(Zwemmen!F216="Wedstrijd",Zwemmen!I216,0)</f>
        <v>0</v>
      </c>
      <c r="X217" s="124"/>
      <c r="Y217" s="8">
        <f>IF(Fietsen!H216="Wegfiets",Fietsen!I216,0)</f>
        <v>0</v>
      </c>
      <c r="Z217" s="8">
        <f>IF(Fietsen!H216="Tijdritfiets",Fietsen!I216,0)</f>
        <v>0</v>
      </c>
      <c r="AA217" s="8">
        <f>IF(Fietsen!H216="Mountainbike",Fietsen!I216,0)</f>
        <v>0</v>
      </c>
      <c r="AB217" s="124"/>
      <c r="AC217" s="8">
        <f>IF(Fietsen!G216="Weg",Fietsen!I216,0)</f>
        <v>0</v>
      </c>
      <c r="AD217" s="8">
        <f>IF(Fietsen!G216="Rollen",Fietsen!I216,0)</f>
        <v>0</v>
      </c>
      <c r="AE217" s="8">
        <f>IF(Fietsen!G216="Veld",Fietsen!I216,0)</f>
        <v>0</v>
      </c>
      <c r="AF217" s="125"/>
      <c r="AG217" s="8">
        <f>IF(Fietsen!E216="Herstel",Fietsen!I216,0)</f>
        <v>0</v>
      </c>
      <c r="AH217" s="8">
        <f>IF(Fietsen!E216="LSD",Fietsen!I216,0)</f>
        <v>0</v>
      </c>
      <c r="AI217" s="8">
        <f>IF(Fietsen!E216="Extensieve uithouding",Fietsen!I216,0)</f>
        <v>0</v>
      </c>
      <c r="AJ217" s="8">
        <f>IF(Fietsen!E216="Intensieve uithouding",Fietsen!I216,0)</f>
        <v>0</v>
      </c>
      <c r="AK217" s="8">
        <f>IF(Fietsen!E216="Interval/Blokken",Fietsen!I216,0)</f>
        <v>0</v>
      </c>
      <c r="AL217" s="8">
        <f>IF(Fietsen!E216="VO2max",Fietsen!I216,0)</f>
        <v>0</v>
      </c>
      <c r="AM217" s="8">
        <f>IF(Fietsen!E216="Snelheid",Fietsen!I216,0)</f>
        <v>0</v>
      </c>
      <c r="AN217" s="8">
        <f>IF(Fietsen!E216="Souplesse",Fietsen!I216,0)</f>
        <v>0</v>
      </c>
      <c r="AO217" s="8">
        <f>IF(Fietsen!E216="Krachtuithouding",Fietsen!I216,0)</f>
        <v>0</v>
      </c>
      <c r="AP217" s="8">
        <f>IF(Fietsen!E216="Explosieve kracht",Fietsen!I216,0)</f>
        <v>0</v>
      </c>
      <c r="AQ217" s="8">
        <f>IF(Fietsen!E216="Wedstrijd",Fietsen!I216,0)</f>
        <v>0</v>
      </c>
      <c r="AR217" s="125"/>
      <c r="AS217" s="143">
        <f>IF(Lopen!G216="Weg",Lopen!H216,0)</f>
        <v>0</v>
      </c>
      <c r="AT217" s="8">
        <f>IF(Lopen!G216="Veld",Lopen!H216,0)</f>
        <v>0</v>
      </c>
      <c r="AU217" s="8">
        <f>IF(Lopen!G216="Piste",Lopen!H216,0)</f>
        <v>0</v>
      </c>
      <c r="AV217" s="139"/>
      <c r="AW217" s="8">
        <f>IF(Lopen!E216="Herstel",Lopen!H216,0)</f>
        <v>0</v>
      </c>
      <c r="AX217" s="8">
        <f>IF(Lopen!E216="Extensieve duur",Lopen!H216,0)</f>
        <v>0</v>
      </c>
      <c r="AY217" s="8">
        <f>IF(Lopen!E216="Tempoloop",Lopen!H216,0)</f>
        <v>0</v>
      </c>
      <c r="AZ217" s="8">
        <f>IF(Lopen!E216="Wisselloop",Lopen!H216,0)</f>
        <v>0</v>
      </c>
      <c r="BA217" s="8">
        <f>IF(Lopen!E216="Blokloop",Lopen!H216,0)</f>
        <v>0</v>
      </c>
      <c r="BB217" s="8">
        <f>IF(Lopen!E216="Versnellingen",Lopen!H216,0)</f>
        <v>0</v>
      </c>
      <c r="BC217" s="8">
        <f>IF(Lopen!E216="Fartlek",Lopen!H216,0)</f>
        <v>0</v>
      </c>
      <c r="BD217" s="8">
        <f>IF(Lopen!E216="Krachttraining",Lopen!H216,0)</f>
        <v>0</v>
      </c>
      <c r="BE217" s="144">
        <f>IF(Lopen!E216="Wedstrijd",Lopen!H216,0)</f>
        <v>0</v>
      </c>
    </row>
    <row r="218" spans="1:57">
      <c r="A218" s="199"/>
      <c r="B218" s="19" t="s">
        <v>12</v>
      </c>
      <c r="C218" s="77">
        <v>40663</v>
      </c>
      <c r="D218" s="153"/>
      <c r="E218" s="86">
        <f>IF(Zwemmen!H217&gt;0,1,0)</f>
        <v>0</v>
      </c>
      <c r="F218" s="86">
        <f>IF(Fietsen!I217&gt;0,1,0)</f>
        <v>0</v>
      </c>
      <c r="G218" s="86">
        <f>IF(Lopen!H217&gt;0,1,0)</f>
        <v>0</v>
      </c>
      <c r="H218" s="107"/>
      <c r="I218" s="97">
        <f>IF(Zwemmen!E217="Zwembad Aalst",1,0)</f>
        <v>0</v>
      </c>
      <c r="J218" s="86">
        <f>IF(Zwemmen!E217="Zwembad Brussel",1,0)</f>
        <v>0</v>
      </c>
      <c r="K218" s="86">
        <f>IF(Zwemmen!E217="Zwembad Wachtebeke",1,0)</f>
        <v>0</v>
      </c>
      <c r="L218" s="86">
        <f>IF(Zwemmen!E217="Zwembad Ander",1,0)</f>
        <v>0</v>
      </c>
      <c r="M218" s="86">
        <f>IF(Zwemmen!E217="Open Water Nieuwdonk",1,0)</f>
        <v>0</v>
      </c>
      <c r="N218" s="86">
        <f>IF(Zwemmen!E217="Open Water Ander",1,0)</f>
        <v>0</v>
      </c>
      <c r="O218" s="104"/>
      <c r="P218" s="86">
        <f t="shared" si="13"/>
        <v>0</v>
      </c>
      <c r="Q218" s="86">
        <f t="shared" si="14"/>
        <v>0</v>
      </c>
      <c r="R218" s="104"/>
      <c r="S218" s="90">
        <f>IF(Zwemmen!F217="Techniek",Zwemmen!I217,0)</f>
        <v>0</v>
      </c>
      <c r="T218" s="90">
        <f>IF(Zwemmen!F217="Extensieve uithouding",Zwemmen!I217,0)</f>
        <v>0</v>
      </c>
      <c r="U218" s="90">
        <f>IF(Zwemmen!F217="Intensieve uithouding",Zwemmen!I217,0)</f>
        <v>0</v>
      </c>
      <c r="V218" s="90">
        <f>IF(Zwemmen!F217="Snelheid",Zwemmen!I217,0)</f>
        <v>0</v>
      </c>
      <c r="W218" s="98">
        <f>IF(Zwemmen!F217="Wedstrijd",Zwemmen!I217,0)</f>
        <v>0</v>
      </c>
      <c r="X218" s="124"/>
      <c r="Y218" s="122">
        <f>IF(Fietsen!H217="Wegfiets",Fietsen!I217,0)</f>
        <v>0</v>
      </c>
      <c r="Z218" s="122">
        <f>IF(Fietsen!H217="Tijdritfiets",Fietsen!I217,0)</f>
        <v>0</v>
      </c>
      <c r="AA218" s="122">
        <f>IF(Fietsen!H217="Mountainbike",Fietsen!I217,0)</f>
        <v>0</v>
      </c>
      <c r="AB218" s="124"/>
      <c r="AC218" s="122">
        <f>IF(Fietsen!G217="Weg",Fietsen!I217,0)</f>
        <v>0</v>
      </c>
      <c r="AD218" s="122">
        <f>IF(Fietsen!G217="Rollen",Fietsen!I217,0)</f>
        <v>0</v>
      </c>
      <c r="AE218" s="122">
        <f>IF(Fietsen!G217="Veld",Fietsen!I217,0)</f>
        <v>0</v>
      </c>
      <c r="AF218" s="125"/>
      <c r="AG218" s="122">
        <f>IF(Fietsen!E217="Herstel",Fietsen!I217,0)</f>
        <v>0</v>
      </c>
      <c r="AH218" s="122">
        <f>IF(Fietsen!E217="LSD",Fietsen!I217,0)</f>
        <v>0</v>
      </c>
      <c r="AI218" s="122">
        <f>IF(Fietsen!E217="Extensieve uithouding",Fietsen!I217,0)</f>
        <v>0</v>
      </c>
      <c r="AJ218" s="122">
        <f>IF(Fietsen!E217="Intensieve uithouding",Fietsen!I217,0)</f>
        <v>0</v>
      </c>
      <c r="AK218" s="122">
        <f>IF(Fietsen!E217="Interval/Blokken",Fietsen!I217,0)</f>
        <v>0</v>
      </c>
      <c r="AL218" s="122">
        <f>IF(Fietsen!E217="VO2max",Fietsen!I217,0)</f>
        <v>0</v>
      </c>
      <c r="AM218" s="122">
        <f>IF(Fietsen!E217="Snelheid",Fietsen!I217,0)</f>
        <v>0</v>
      </c>
      <c r="AN218" s="122">
        <f>IF(Fietsen!E217="Souplesse",Fietsen!I217,0)</f>
        <v>0</v>
      </c>
      <c r="AO218" s="122">
        <f>IF(Fietsen!E217="Krachtuithouding",Fietsen!I217,0)</f>
        <v>0</v>
      </c>
      <c r="AP218" s="122">
        <f>IF(Fietsen!E217="Explosieve kracht",Fietsen!I217,0)</f>
        <v>0</v>
      </c>
      <c r="AQ218" s="122">
        <f>IF(Fietsen!E217="Wedstrijd",Fietsen!I217,0)</f>
        <v>0</v>
      </c>
      <c r="AR218" s="125"/>
      <c r="AS218" s="141">
        <f>IF(Lopen!G217="Weg",Lopen!H217,0)</f>
        <v>0</v>
      </c>
      <c r="AT218" s="122">
        <f>IF(Lopen!G217="Veld",Lopen!H217,0)</f>
        <v>0</v>
      </c>
      <c r="AU218" s="122">
        <f>IF(Lopen!G217="Piste",Lopen!H217,0)</f>
        <v>0</v>
      </c>
      <c r="AV218" s="139"/>
      <c r="AW218" s="122">
        <f>IF(Lopen!E217="Herstel",Lopen!H217,0)</f>
        <v>0</v>
      </c>
      <c r="AX218" s="122">
        <f>IF(Lopen!E217="Extensieve duur",Lopen!H217,0)</f>
        <v>0</v>
      </c>
      <c r="AY218" s="122">
        <f>IF(Lopen!E217="Tempoloop",Lopen!H217,0)</f>
        <v>0</v>
      </c>
      <c r="AZ218" s="122">
        <f>IF(Lopen!E217="Wisselloop",Lopen!H217,0)</f>
        <v>0</v>
      </c>
      <c r="BA218" s="122">
        <f>IF(Lopen!E217="Blokloop",Lopen!H217,0)</f>
        <v>0</v>
      </c>
      <c r="BB218" s="122">
        <f>IF(Lopen!E217="Versnellingen",Lopen!H217,0)</f>
        <v>0</v>
      </c>
      <c r="BC218" s="122">
        <f>IF(Lopen!E217="Fartlek",Lopen!H217,0)</f>
        <v>0</v>
      </c>
      <c r="BD218" s="122">
        <f>IF(Lopen!E217="Krachttraining",Lopen!H217,0)</f>
        <v>0</v>
      </c>
      <c r="BE218" s="142">
        <f>IF(Lopen!E217="Wedstrijd",Lopen!H217,0)</f>
        <v>0</v>
      </c>
    </row>
    <row r="219" spans="1:57">
      <c r="A219" s="199"/>
      <c r="B219" s="19" t="s">
        <v>13</v>
      </c>
      <c r="C219" s="77">
        <v>40664</v>
      </c>
      <c r="D219" s="153"/>
      <c r="E219" s="86">
        <f>IF(Zwemmen!H218&gt;0,1,0)</f>
        <v>0</v>
      </c>
      <c r="F219" s="86">
        <f>IF(Fietsen!I218&gt;0,1,0)</f>
        <v>0</v>
      </c>
      <c r="G219" s="86">
        <f>IF(Lopen!H218&gt;0,1,0)</f>
        <v>0</v>
      </c>
      <c r="H219" s="107"/>
      <c r="I219" s="97">
        <f>IF(Zwemmen!E218="Zwembad Aalst",1,0)</f>
        <v>0</v>
      </c>
      <c r="J219" s="86">
        <f>IF(Zwemmen!E218="Zwembad Brussel",1,0)</f>
        <v>0</v>
      </c>
      <c r="K219" s="86">
        <f>IF(Zwemmen!E218="Zwembad Wachtebeke",1,0)</f>
        <v>0</v>
      </c>
      <c r="L219" s="86">
        <f>IF(Zwemmen!E218="Zwembad Ander",1,0)</f>
        <v>0</v>
      </c>
      <c r="M219" s="86">
        <f>IF(Zwemmen!E218="Open Water Nieuwdonk",1,0)</f>
        <v>0</v>
      </c>
      <c r="N219" s="86">
        <f>IF(Zwemmen!E218="Open Water Ander",1,0)</f>
        <v>0</v>
      </c>
      <c r="O219" s="104"/>
      <c r="P219" s="86">
        <f t="shared" si="13"/>
        <v>0</v>
      </c>
      <c r="Q219" s="86">
        <f t="shared" si="14"/>
        <v>0</v>
      </c>
      <c r="R219" s="104"/>
      <c r="S219" s="90">
        <f>IF(Zwemmen!F218="Techniek",Zwemmen!I218,0)</f>
        <v>0</v>
      </c>
      <c r="T219" s="90">
        <f>IF(Zwemmen!F218="Extensieve uithouding",Zwemmen!I218,0)</f>
        <v>0</v>
      </c>
      <c r="U219" s="90">
        <f>IF(Zwemmen!F218="Intensieve uithouding",Zwemmen!I218,0)</f>
        <v>0</v>
      </c>
      <c r="V219" s="90">
        <f>IF(Zwemmen!F218="Snelheid",Zwemmen!I218,0)</f>
        <v>0</v>
      </c>
      <c r="W219" s="98">
        <f>IF(Zwemmen!F218="Wedstrijd",Zwemmen!I218,0)</f>
        <v>0</v>
      </c>
      <c r="X219" s="124"/>
      <c r="Y219" s="122">
        <f>IF(Fietsen!H218="Wegfiets",Fietsen!I218,0)</f>
        <v>0</v>
      </c>
      <c r="Z219" s="122">
        <f>IF(Fietsen!H218="Tijdritfiets",Fietsen!I218,0)</f>
        <v>0</v>
      </c>
      <c r="AA219" s="122">
        <f>IF(Fietsen!H218="Mountainbike",Fietsen!I218,0)</f>
        <v>0</v>
      </c>
      <c r="AB219" s="124"/>
      <c r="AC219" s="122">
        <f>IF(Fietsen!G218="Weg",Fietsen!I218,0)</f>
        <v>0</v>
      </c>
      <c r="AD219" s="122">
        <f>IF(Fietsen!G218="Rollen",Fietsen!I218,0)</f>
        <v>0</v>
      </c>
      <c r="AE219" s="122">
        <f>IF(Fietsen!G218="Veld",Fietsen!I218,0)</f>
        <v>0</v>
      </c>
      <c r="AF219" s="125"/>
      <c r="AG219" s="122">
        <f>IF(Fietsen!E218="Herstel",Fietsen!I218,0)</f>
        <v>0</v>
      </c>
      <c r="AH219" s="122">
        <f>IF(Fietsen!E218="LSD",Fietsen!I218,0)</f>
        <v>0</v>
      </c>
      <c r="AI219" s="122">
        <f>IF(Fietsen!E218="Extensieve uithouding",Fietsen!I218,0)</f>
        <v>0</v>
      </c>
      <c r="AJ219" s="122">
        <f>IF(Fietsen!E218="Intensieve uithouding",Fietsen!I218,0)</f>
        <v>0</v>
      </c>
      <c r="AK219" s="122">
        <f>IF(Fietsen!E218="Interval/Blokken",Fietsen!I218,0)</f>
        <v>0</v>
      </c>
      <c r="AL219" s="122">
        <f>IF(Fietsen!E218="VO2max",Fietsen!I218,0)</f>
        <v>0</v>
      </c>
      <c r="AM219" s="122">
        <f>IF(Fietsen!E218="Snelheid",Fietsen!I218,0)</f>
        <v>0</v>
      </c>
      <c r="AN219" s="122">
        <f>IF(Fietsen!E218="Souplesse",Fietsen!I218,0)</f>
        <v>0</v>
      </c>
      <c r="AO219" s="122">
        <f>IF(Fietsen!E218="Krachtuithouding",Fietsen!I218,0)</f>
        <v>0</v>
      </c>
      <c r="AP219" s="122">
        <f>IF(Fietsen!E218="Explosieve kracht",Fietsen!I218,0)</f>
        <v>0</v>
      </c>
      <c r="AQ219" s="122">
        <f>IF(Fietsen!E218="Wedstrijd",Fietsen!I218,0)</f>
        <v>0</v>
      </c>
      <c r="AR219" s="125"/>
      <c r="AS219" s="141">
        <f>IF(Lopen!G218="Weg",Lopen!H218,0)</f>
        <v>0</v>
      </c>
      <c r="AT219" s="122">
        <f>IF(Lopen!G218="Veld",Lopen!H218,0)</f>
        <v>0</v>
      </c>
      <c r="AU219" s="122">
        <f>IF(Lopen!G218="Piste",Lopen!H218,0)</f>
        <v>0</v>
      </c>
      <c r="AV219" s="139"/>
      <c r="AW219" s="122">
        <f>IF(Lopen!E218="Herstel",Lopen!H218,0)</f>
        <v>0</v>
      </c>
      <c r="AX219" s="122">
        <f>IF(Lopen!E218="Extensieve duur",Lopen!H218,0)</f>
        <v>0</v>
      </c>
      <c r="AY219" s="122">
        <f>IF(Lopen!E218="Tempoloop",Lopen!H218,0)</f>
        <v>0</v>
      </c>
      <c r="AZ219" s="122">
        <f>IF(Lopen!E218="Wisselloop",Lopen!H218,0)</f>
        <v>0</v>
      </c>
      <c r="BA219" s="122">
        <f>IF(Lopen!E218="Blokloop",Lopen!H218,0)</f>
        <v>0</v>
      </c>
      <c r="BB219" s="122">
        <f>IF(Lopen!E218="Versnellingen",Lopen!H218,0)</f>
        <v>0</v>
      </c>
      <c r="BC219" s="122">
        <f>IF(Lopen!E218="Fartlek",Lopen!H218,0)</f>
        <v>0</v>
      </c>
      <c r="BD219" s="122">
        <f>IF(Lopen!E218="Krachttraining",Lopen!H218,0)</f>
        <v>0</v>
      </c>
      <c r="BE219" s="142">
        <f>IF(Lopen!E218="Wedstrijd",Lopen!H218,0)</f>
        <v>0</v>
      </c>
    </row>
    <row r="220" spans="1:57">
      <c r="A220" s="199" t="s">
        <v>51</v>
      </c>
      <c r="B220" s="83" t="s">
        <v>14</v>
      </c>
      <c r="C220" s="75">
        <v>40665</v>
      </c>
      <c r="D220" s="153"/>
      <c r="E220" s="85">
        <f>IF(Zwemmen!H219&gt;0,1,0)</f>
        <v>0</v>
      </c>
      <c r="F220" s="85">
        <f>IF(Fietsen!I219&gt;0,1,0)</f>
        <v>0</v>
      </c>
      <c r="G220" s="85">
        <f>IF(Lopen!H219&gt;0,1,0)</f>
        <v>0</v>
      </c>
      <c r="H220" s="107"/>
      <c r="I220" s="95">
        <f>IF(Zwemmen!E219="Zwembad Aalst",1,0)</f>
        <v>0</v>
      </c>
      <c r="J220" s="85">
        <f>IF(Zwemmen!E219="Zwembad Brussel",1,0)</f>
        <v>0</v>
      </c>
      <c r="K220" s="85">
        <f>IF(Zwemmen!E219="Zwembad Wachtebeke",1,0)</f>
        <v>0</v>
      </c>
      <c r="L220" s="85">
        <f>IF(Zwemmen!E219="Zwembad Ander",1,0)</f>
        <v>0</v>
      </c>
      <c r="M220" s="85">
        <f>IF(Zwemmen!E219="Open Water Nieuwdonk",1,0)</f>
        <v>0</v>
      </c>
      <c r="N220" s="85">
        <f>IF(Zwemmen!E219="Open Water Ander",1,0)</f>
        <v>0</v>
      </c>
      <c r="O220" s="104"/>
      <c r="P220" s="85">
        <f t="shared" si="13"/>
        <v>0</v>
      </c>
      <c r="Q220" s="85">
        <f t="shared" si="14"/>
        <v>0</v>
      </c>
      <c r="R220" s="104"/>
      <c r="S220" s="89">
        <f>IF(Zwemmen!F219="Techniek",Zwemmen!I219,0)</f>
        <v>0</v>
      </c>
      <c r="T220" s="89">
        <f>IF(Zwemmen!F219="Extensieve uithouding",Zwemmen!I219,0)</f>
        <v>0</v>
      </c>
      <c r="U220" s="89">
        <f>IF(Zwemmen!F219="Intensieve uithouding",Zwemmen!I219,0)</f>
        <v>0</v>
      </c>
      <c r="V220" s="89">
        <f>IF(Zwemmen!F219="Snelheid",Zwemmen!I219,0)</f>
        <v>0</v>
      </c>
      <c r="W220" s="96">
        <f>IF(Zwemmen!F219="Wedstrijd",Zwemmen!I219,0)</f>
        <v>0</v>
      </c>
      <c r="X220" s="124"/>
      <c r="Y220" s="8">
        <f>IF(Fietsen!H219="Wegfiets",Fietsen!I219,0)</f>
        <v>0</v>
      </c>
      <c r="Z220" s="8">
        <f>IF(Fietsen!H219="Tijdritfiets",Fietsen!I219,0)</f>
        <v>0</v>
      </c>
      <c r="AA220" s="8">
        <f>IF(Fietsen!H219="Mountainbike",Fietsen!I219,0)</f>
        <v>0</v>
      </c>
      <c r="AB220" s="124"/>
      <c r="AC220" s="8">
        <f>IF(Fietsen!G219="Weg",Fietsen!I219,0)</f>
        <v>0</v>
      </c>
      <c r="AD220" s="8">
        <f>IF(Fietsen!G219="Rollen",Fietsen!I219,0)</f>
        <v>0</v>
      </c>
      <c r="AE220" s="8">
        <f>IF(Fietsen!G219="Veld",Fietsen!I219,0)</f>
        <v>0</v>
      </c>
      <c r="AF220" s="125"/>
      <c r="AG220" s="8">
        <f>IF(Fietsen!E219="Herstel",Fietsen!I219,0)</f>
        <v>0</v>
      </c>
      <c r="AH220" s="8">
        <f>IF(Fietsen!E219="LSD",Fietsen!I219,0)</f>
        <v>0</v>
      </c>
      <c r="AI220" s="8">
        <f>IF(Fietsen!E219="Extensieve uithouding",Fietsen!I219,0)</f>
        <v>0</v>
      </c>
      <c r="AJ220" s="8">
        <f>IF(Fietsen!E219="Intensieve uithouding",Fietsen!I219,0)</f>
        <v>0</v>
      </c>
      <c r="AK220" s="8">
        <f>IF(Fietsen!E219="Interval/Blokken",Fietsen!I219,0)</f>
        <v>0</v>
      </c>
      <c r="AL220" s="8">
        <f>IF(Fietsen!E219="VO2max",Fietsen!I219,0)</f>
        <v>0</v>
      </c>
      <c r="AM220" s="8">
        <f>IF(Fietsen!E219="Snelheid",Fietsen!I219,0)</f>
        <v>0</v>
      </c>
      <c r="AN220" s="8">
        <f>IF(Fietsen!E219="Souplesse",Fietsen!I219,0)</f>
        <v>0</v>
      </c>
      <c r="AO220" s="8">
        <f>IF(Fietsen!E219="Krachtuithouding",Fietsen!I219,0)</f>
        <v>0</v>
      </c>
      <c r="AP220" s="8">
        <f>IF(Fietsen!E219="Explosieve kracht",Fietsen!I219,0)</f>
        <v>0</v>
      </c>
      <c r="AQ220" s="8">
        <f>IF(Fietsen!E219="Wedstrijd",Fietsen!I219,0)</f>
        <v>0</v>
      </c>
      <c r="AR220" s="125"/>
      <c r="AS220" s="143">
        <f>IF(Lopen!G219="Weg",Lopen!H219,0)</f>
        <v>0</v>
      </c>
      <c r="AT220" s="8">
        <f>IF(Lopen!G219="Veld",Lopen!H219,0)</f>
        <v>0</v>
      </c>
      <c r="AU220" s="8">
        <f>IF(Lopen!G219="Piste",Lopen!H219,0)</f>
        <v>0</v>
      </c>
      <c r="AV220" s="139"/>
      <c r="AW220" s="8">
        <f>IF(Lopen!E219="Herstel",Lopen!H219,0)</f>
        <v>0</v>
      </c>
      <c r="AX220" s="8">
        <f>IF(Lopen!E219="Extensieve duur",Lopen!H219,0)</f>
        <v>0</v>
      </c>
      <c r="AY220" s="8">
        <f>IF(Lopen!E219="Tempoloop",Lopen!H219,0)</f>
        <v>0</v>
      </c>
      <c r="AZ220" s="8">
        <f>IF(Lopen!E219="Wisselloop",Lopen!H219,0)</f>
        <v>0</v>
      </c>
      <c r="BA220" s="8">
        <f>IF(Lopen!E219="Blokloop",Lopen!H219,0)</f>
        <v>0</v>
      </c>
      <c r="BB220" s="8">
        <f>IF(Lopen!E219="Versnellingen",Lopen!H219,0)</f>
        <v>0</v>
      </c>
      <c r="BC220" s="8">
        <f>IF(Lopen!E219="Fartlek",Lopen!H219,0)</f>
        <v>0</v>
      </c>
      <c r="BD220" s="8">
        <f>IF(Lopen!E219="Krachttraining",Lopen!H219,0)</f>
        <v>0</v>
      </c>
      <c r="BE220" s="144">
        <f>IF(Lopen!E219="Wedstrijd",Lopen!H219,0)</f>
        <v>0</v>
      </c>
    </row>
    <row r="221" spans="1:57">
      <c r="A221" s="199"/>
      <c r="B221" s="83" t="s">
        <v>15</v>
      </c>
      <c r="C221" s="75">
        <v>40666</v>
      </c>
      <c r="D221" s="153"/>
      <c r="E221" s="85">
        <f>IF(Zwemmen!H220&gt;0,1,0)</f>
        <v>0</v>
      </c>
      <c r="F221" s="85">
        <f>IF(Fietsen!I220&gt;0,1,0)</f>
        <v>0</v>
      </c>
      <c r="G221" s="85">
        <f>IF(Lopen!H220&gt;0,1,0)</f>
        <v>0</v>
      </c>
      <c r="H221" s="107"/>
      <c r="I221" s="95">
        <f>IF(Zwemmen!E220="Zwembad Aalst",1,0)</f>
        <v>0</v>
      </c>
      <c r="J221" s="85">
        <f>IF(Zwemmen!E220="Zwembad Brussel",1,0)</f>
        <v>0</v>
      </c>
      <c r="K221" s="85">
        <f>IF(Zwemmen!E220="Zwembad Wachtebeke",1,0)</f>
        <v>0</v>
      </c>
      <c r="L221" s="85">
        <f>IF(Zwemmen!E220="Zwembad Ander",1,0)</f>
        <v>0</v>
      </c>
      <c r="M221" s="85">
        <f>IF(Zwemmen!E220="Open Water Nieuwdonk",1,0)</f>
        <v>0</v>
      </c>
      <c r="N221" s="85">
        <f>IF(Zwemmen!E220="Open Water Ander",1,0)</f>
        <v>0</v>
      </c>
      <c r="O221" s="104"/>
      <c r="P221" s="85">
        <f t="shared" si="13"/>
        <v>0</v>
      </c>
      <c r="Q221" s="85">
        <f t="shared" si="14"/>
        <v>0</v>
      </c>
      <c r="R221" s="104"/>
      <c r="S221" s="89">
        <f>IF(Zwemmen!F220="Techniek",Zwemmen!I220,0)</f>
        <v>0</v>
      </c>
      <c r="T221" s="89">
        <f>IF(Zwemmen!F220="Extensieve uithouding",Zwemmen!I220,0)</f>
        <v>0</v>
      </c>
      <c r="U221" s="89">
        <f>IF(Zwemmen!F220="Intensieve uithouding",Zwemmen!I220,0)</f>
        <v>0</v>
      </c>
      <c r="V221" s="89">
        <f>IF(Zwemmen!F220="Snelheid",Zwemmen!I220,0)</f>
        <v>0</v>
      </c>
      <c r="W221" s="96">
        <f>IF(Zwemmen!F220="Wedstrijd",Zwemmen!I220,0)</f>
        <v>0</v>
      </c>
      <c r="X221" s="124"/>
      <c r="Y221" s="8">
        <f>IF(Fietsen!H220="Wegfiets",Fietsen!I220,0)</f>
        <v>0</v>
      </c>
      <c r="Z221" s="8">
        <f>IF(Fietsen!H220="Tijdritfiets",Fietsen!I220,0)</f>
        <v>0</v>
      </c>
      <c r="AA221" s="8">
        <f>IF(Fietsen!H220="Mountainbike",Fietsen!I220,0)</f>
        <v>0</v>
      </c>
      <c r="AB221" s="124"/>
      <c r="AC221" s="8">
        <f>IF(Fietsen!G220="Weg",Fietsen!I220,0)</f>
        <v>0</v>
      </c>
      <c r="AD221" s="8">
        <f>IF(Fietsen!G220="Rollen",Fietsen!I220,0)</f>
        <v>0</v>
      </c>
      <c r="AE221" s="8">
        <f>IF(Fietsen!G220="Veld",Fietsen!I220,0)</f>
        <v>0</v>
      </c>
      <c r="AF221" s="125"/>
      <c r="AG221" s="8">
        <f>IF(Fietsen!E220="Herstel",Fietsen!I220,0)</f>
        <v>0</v>
      </c>
      <c r="AH221" s="8">
        <f>IF(Fietsen!E220="LSD",Fietsen!I220,0)</f>
        <v>0</v>
      </c>
      <c r="AI221" s="8">
        <f>IF(Fietsen!E220="Extensieve uithouding",Fietsen!I220,0)</f>
        <v>0</v>
      </c>
      <c r="AJ221" s="8">
        <f>IF(Fietsen!E220="Intensieve uithouding",Fietsen!I220,0)</f>
        <v>0</v>
      </c>
      <c r="AK221" s="8">
        <f>IF(Fietsen!E220="Interval/Blokken",Fietsen!I220,0)</f>
        <v>0</v>
      </c>
      <c r="AL221" s="8">
        <f>IF(Fietsen!E220="VO2max",Fietsen!I220,0)</f>
        <v>0</v>
      </c>
      <c r="AM221" s="8">
        <f>IF(Fietsen!E220="Snelheid",Fietsen!I220,0)</f>
        <v>0</v>
      </c>
      <c r="AN221" s="8">
        <f>IF(Fietsen!E220="Souplesse",Fietsen!I220,0)</f>
        <v>0</v>
      </c>
      <c r="AO221" s="8">
        <f>IF(Fietsen!E220="Krachtuithouding",Fietsen!I220,0)</f>
        <v>0</v>
      </c>
      <c r="AP221" s="8">
        <f>IF(Fietsen!E220="Explosieve kracht",Fietsen!I220,0)</f>
        <v>0</v>
      </c>
      <c r="AQ221" s="8">
        <f>IF(Fietsen!E220="Wedstrijd",Fietsen!I220,0)</f>
        <v>0</v>
      </c>
      <c r="AR221" s="125"/>
      <c r="AS221" s="143">
        <f>IF(Lopen!G220="Weg",Lopen!H220,0)</f>
        <v>0</v>
      </c>
      <c r="AT221" s="8">
        <f>IF(Lopen!G220="Veld",Lopen!H220,0)</f>
        <v>0</v>
      </c>
      <c r="AU221" s="8">
        <f>IF(Lopen!G220="Piste",Lopen!H220,0)</f>
        <v>0</v>
      </c>
      <c r="AV221" s="139"/>
      <c r="AW221" s="8">
        <f>IF(Lopen!E220="Herstel",Lopen!H220,0)</f>
        <v>0</v>
      </c>
      <c r="AX221" s="8">
        <f>IF(Lopen!E220="Extensieve duur",Lopen!H220,0)</f>
        <v>0</v>
      </c>
      <c r="AY221" s="8">
        <f>IF(Lopen!E220="Tempoloop",Lopen!H220,0)</f>
        <v>0</v>
      </c>
      <c r="AZ221" s="8">
        <f>IF(Lopen!E220="Wisselloop",Lopen!H220,0)</f>
        <v>0</v>
      </c>
      <c r="BA221" s="8">
        <f>IF(Lopen!E220="Blokloop",Lopen!H220,0)</f>
        <v>0</v>
      </c>
      <c r="BB221" s="8">
        <f>IF(Lopen!E220="Versnellingen",Lopen!H220,0)</f>
        <v>0</v>
      </c>
      <c r="BC221" s="8">
        <f>IF(Lopen!E220="Fartlek",Lopen!H220,0)</f>
        <v>0</v>
      </c>
      <c r="BD221" s="8">
        <f>IF(Lopen!E220="Krachttraining",Lopen!H220,0)</f>
        <v>0</v>
      </c>
      <c r="BE221" s="144">
        <f>IF(Lopen!E220="Wedstrijd",Lopen!H220,0)</f>
        <v>0</v>
      </c>
    </row>
    <row r="222" spans="1:57">
      <c r="A222" s="199"/>
      <c r="B222" s="83" t="s">
        <v>16</v>
      </c>
      <c r="C222" s="75">
        <v>40667</v>
      </c>
      <c r="D222" s="153"/>
      <c r="E222" s="85">
        <f>IF(Zwemmen!H221&gt;0,1,0)</f>
        <v>0</v>
      </c>
      <c r="F222" s="85">
        <f>IF(Fietsen!I221&gt;0,1,0)</f>
        <v>0</v>
      </c>
      <c r="G222" s="85">
        <f>IF(Lopen!H221&gt;0,1,0)</f>
        <v>0</v>
      </c>
      <c r="H222" s="107"/>
      <c r="I222" s="95">
        <f>IF(Zwemmen!E221="Zwembad Aalst",1,0)</f>
        <v>0</v>
      </c>
      <c r="J222" s="85">
        <f>IF(Zwemmen!E221="Zwembad Brussel",1,0)</f>
        <v>0</v>
      </c>
      <c r="K222" s="85">
        <f>IF(Zwemmen!E221="Zwembad Wachtebeke",1,0)</f>
        <v>0</v>
      </c>
      <c r="L222" s="85">
        <f>IF(Zwemmen!E221="Zwembad Ander",1,0)</f>
        <v>0</v>
      </c>
      <c r="M222" s="85">
        <f>IF(Zwemmen!E221="Open Water Nieuwdonk",1,0)</f>
        <v>0</v>
      </c>
      <c r="N222" s="85">
        <f>IF(Zwemmen!E221="Open Water Ander",1,0)</f>
        <v>0</v>
      </c>
      <c r="O222" s="104"/>
      <c r="P222" s="85">
        <f t="shared" si="13"/>
        <v>0</v>
      </c>
      <c r="Q222" s="85">
        <f t="shared" si="14"/>
        <v>0</v>
      </c>
      <c r="R222" s="104"/>
      <c r="S222" s="89">
        <f>IF(Zwemmen!F221="Techniek",Zwemmen!I221,0)</f>
        <v>0</v>
      </c>
      <c r="T222" s="89">
        <f>IF(Zwemmen!F221="Extensieve uithouding",Zwemmen!I221,0)</f>
        <v>0</v>
      </c>
      <c r="U222" s="89">
        <f>IF(Zwemmen!F221="Intensieve uithouding",Zwemmen!I221,0)</f>
        <v>0</v>
      </c>
      <c r="V222" s="89">
        <f>IF(Zwemmen!F221="Snelheid",Zwemmen!I221,0)</f>
        <v>0</v>
      </c>
      <c r="W222" s="96">
        <f>IF(Zwemmen!F221="Wedstrijd",Zwemmen!I221,0)</f>
        <v>0</v>
      </c>
      <c r="X222" s="124"/>
      <c r="Y222" s="8">
        <f>IF(Fietsen!H221="Wegfiets",Fietsen!I221,0)</f>
        <v>0</v>
      </c>
      <c r="Z222" s="8">
        <f>IF(Fietsen!H221="Tijdritfiets",Fietsen!I221,0)</f>
        <v>0</v>
      </c>
      <c r="AA222" s="8">
        <f>IF(Fietsen!H221="Mountainbike",Fietsen!I221,0)</f>
        <v>0</v>
      </c>
      <c r="AB222" s="124"/>
      <c r="AC222" s="8">
        <f>IF(Fietsen!G221="Weg",Fietsen!I221,0)</f>
        <v>0</v>
      </c>
      <c r="AD222" s="8">
        <f>IF(Fietsen!G221="Rollen",Fietsen!I221,0)</f>
        <v>0</v>
      </c>
      <c r="AE222" s="8">
        <f>IF(Fietsen!G221="Veld",Fietsen!I221,0)</f>
        <v>0</v>
      </c>
      <c r="AF222" s="125"/>
      <c r="AG222" s="8">
        <f>IF(Fietsen!E221="Herstel",Fietsen!I221,0)</f>
        <v>0</v>
      </c>
      <c r="AH222" s="8">
        <f>IF(Fietsen!E221="LSD",Fietsen!I221,0)</f>
        <v>0</v>
      </c>
      <c r="AI222" s="8">
        <f>IF(Fietsen!E221="Extensieve uithouding",Fietsen!I221,0)</f>
        <v>0</v>
      </c>
      <c r="AJ222" s="8">
        <f>IF(Fietsen!E221="Intensieve uithouding",Fietsen!I221,0)</f>
        <v>0</v>
      </c>
      <c r="AK222" s="8">
        <f>IF(Fietsen!E221="Interval/Blokken",Fietsen!I221,0)</f>
        <v>0</v>
      </c>
      <c r="AL222" s="8">
        <f>IF(Fietsen!E221="VO2max",Fietsen!I221,0)</f>
        <v>0</v>
      </c>
      <c r="AM222" s="8">
        <f>IF(Fietsen!E221="Snelheid",Fietsen!I221,0)</f>
        <v>0</v>
      </c>
      <c r="AN222" s="8">
        <f>IF(Fietsen!E221="Souplesse",Fietsen!I221,0)</f>
        <v>0</v>
      </c>
      <c r="AO222" s="8">
        <f>IF(Fietsen!E221="Krachtuithouding",Fietsen!I221,0)</f>
        <v>0</v>
      </c>
      <c r="AP222" s="8">
        <f>IF(Fietsen!E221="Explosieve kracht",Fietsen!I221,0)</f>
        <v>0</v>
      </c>
      <c r="AQ222" s="8">
        <f>IF(Fietsen!E221="Wedstrijd",Fietsen!I221,0)</f>
        <v>0</v>
      </c>
      <c r="AR222" s="125"/>
      <c r="AS222" s="143">
        <f>IF(Lopen!G221="Weg",Lopen!H221,0)</f>
        <v>0</v>
      </c>
      <c r="AT222" s="8">
        <f>IF(Lopen!G221="Veld",Lopen!H221,0)</f>
        <v>0</v>
      </c>
      <c r="AU222" s="8">
        <f>IF(Lopen!G221="Piste",Lopen!H221,0)</f>
        <v>0</v>
      </c>
      <c r="AV222" s="139"/>
      <c r="AW222" s="8">
        <f>IF(Lopen!E221="Herstel",Lopen!H221,0)</f>
        <v>0</v>
      </c>
      <c r="AX222" s="8">
        <f>IF(Lopen!E221="Extensieve duur",Lopen!H221,0)</f>
        <v>0</v>
      </c>
      <c r="AY222" s="8">
        <f>IF(Lopen!E221="Tempoloop",Lopen!H221,0)</f>
        <v>0</v>
      </c>
      <c r="AZ222" s="8">
        <f>IF(Lopen!E221="Wisselloop",Lopen!H221,0)</f>
        <v>0</v>
      </c>
      <c r="BA222" s="8">
        <f>IF(Lopen!E221="Blokloop",Lopen!H221,0)</f>
        <v>0</v>
      </c>
      <c r="BB222" s="8">
        <f>IF(Lopen!E221="Versnellingen",Lopen!H221,0)</f>
        <v>0</v>
      </c>
      <c r="BC222" s="8">
        <f>IF(Lopen!E221="Fartlek",Lopen!H221,0)</f>
        <v>0</v>
      </c>
      <c r="BD222" s="8">
        <f>IF(Lopen!E221="Krachttraining",Lopen!H221,0)</f>
        <v>0</v>
      </c>
      <c r="BE222" s="144">
        <f>IF(Lopen!E221="Wedstrijd",Lopen!H221,0)</f>
        <v>0</v>
      </c>
    </row>
    <row r="223" spans="1:57">
      <c r="A223" s="199"/>
      <c r="B223" s="83" t="s">
        <v>17</v>
      </c>
      <c r="C223" s="75">
        <v>40668</v>
      </c>
      <c r="D223" s="153"/>
      <c r="E223" s="85">
        <f>IF(Zwemmen!H222&gt;0,1,0)</f>
        <v>0</v>
      </c>
      <c r="F223" s="85">
        <f>IF(Fietsen!I222&gt;0,1,0)</f>
        <v>0</v>
      </c>
      <c r="G223" s="85">
        <f>IF(Lopen!H222&gt;0,1,0)</f>
        <v>0</v>
      </c>
      <c r="H223" s="107"/>
      <c r="I223" s="95">
        <f>IF(Zwemmen!E222="Zwembad Aalst",1,0)</f>
        <v>0</v>
      </c>
      <c r="J223" s="85">
        <f>IF(Zwemmen!E222="Zwembad Brussel",1,0)</f>
        <v>0</v>
      </c>
      <c r="K223" s="85">
        <f>IF(Zwemmen!E222="Zwembad Wachtebeke",1,0)</f>
        <v>0</v>
      </c>
      <c r="L223" s="85">
        <f>IF(Zwemmen!E222="Zwembad Ander",1,0)</f>
        <v>0</v>
      </c>
      <c r="M223" s="85">
        <f>IF(Zwemmen!E222="Open Water Nieuwdonk",1,0)</f>
        <v>0</v>
      </c>
      <c r="N223" s="85">
        <f>IF(Zwemmen!E222="Open Water Ander",1,0)</f>
        <v>0</v>
      </c>
      <c r="O223" s="104"/>
      <c r="P223" s="85">
        <f t="shared" si="13"/>
        <v>0</v>
      </c>
      <c r="Q223" s="85">
        <f t="shared" si="14"/>
        <v>0</v>
      </c>
      <c r="R223" s="104"/>
      <c r="S223" s="89">
        <f>IF(Zwemmen!F222="Techniek",Zwemmen!I222,0)</f>
        <v>0</v>
      </c>
      <c r="T223" s="89">
        <f>IF(Zwemmen!F222="Extensieve uithouding",Zwemmen!I222,0)</f>
        <v>0</v>
      </c>
      <c r="U223" s="89">
        <f>IF(Zwemmen!F222="Intensieve uithouding",Zwemmen!I222,0)</f>
        <v>0</v>
      </c>
      <c r="V223" s="89">
        <f>IF(Zwemmen!F222="Snelheid",Zwemmen!I222,0)</f>
        <v>0</v>
      </c>
      <c r="W223" s="96">
        <f>IF(Zwemmen!F222="Wedstrijd",Zwemmen!I222,0)</f>
        <v>0</v>
      </c>
      <c r="X223" s="124"/>
      <c r="Y223" s="8">
        <f>IF(Fietsen!H222="Wegfiets",Fietsen!I222,0)</f>
        <v>0</v>
      </c>
      <c r="Z223" s="8">
        <f>IF(Fietsen!H222="Tijdritfiets",Fietsen!I222,0)</f>
        <v>0</v>
      </c>
      <c r="AA223" s="8">
        <f>IF(Fietsen!H222="Mountainbike",Fietsen!I222,0)</f>
        <v>0</v>
      </c>
      <c r="AB223" s="124"/>
      <c r="AC223" s="8">
        <f>IF(Fietsen!G222="Weg",Fietsen!I222,0)</f>
        <v>0</v>
      </c>
      <c r="AD223" s="8">
        <f>IF(Fietsen!G222="Rollen",Fietsen!I222,0)</f>
        <v>0</v>
      </c>
      <c r="AE223" s="8">
        <f>IF(Fietsen!G222="Veld",Fietsen!I222,0)</f>
        <v>0</v>
      </c>
      <c r="AF223" s="125"/>
      <c r="AG223" s="8">
        <f>IF(Fietsen!E222="Herstel",Fietsen!I222,0)</f>
        <v>0</v>
      </c>
      <c r="AH223" s="8">
        <f>IF(Fietsen!E222="LSD",Fietsen!I222,0)</f>
        <v>0</v>
      </c>
      <c r="AI223" s="8">
        <f>IF(Fietsen!E222="Extensieve uithouding",Fietsen!I222,0)</f>
        <v>0</v>
      </c>
      <c r="AJ223" s="8">
        <f>IF(Fietsen!E222="Intensieve uithouding",Fietsen!I222,0)</f>
        <v>0</v>
      </c>
      <c r="AK223" s="8">
        <f>IF(Fietsen!E222="Interval/Blokken",Fietsen!I222,0)</f>
        <v>0</v>
      </c>
      <c r="AL223" s="8">
        <f>IF(Fietsen!E222="VO2max",Fietsen!I222,0)</f>
        <v>0</v>
      </c>
      <c r="AM223" s="8">
        <f>IF(Fietsen!E222="Snelheid",Fietsen!I222,0)</f>
        <v>0</v>
      </c>
      <c r="AN223" s="8">
        <f>IF(Fietsen!E222="Souplesse",Fietsen!I222,0)</f>
        <v>0</v>
      </c>
      <c r="AO223" s="8">
        <f>IF(Fietsen!E222="Krachtuithouding",Fietsen!I222,0)</f>
        <v>0</v>
      </c>
      <c r="AP223" s="8">
        <f>IF(Fietsen!E222="Explosieve kracht",Fietsen!I222,0)</f>
        <v>0</v>
      </c>
      <c r="AQ223" s="8">
        <f>IF(Fietsen!E222="Wedstrijd",Fietsen!I222,0)</f>
        <v>0</v>
      </c>
      <c r="AR223" s="125"/>
      <c r="AS223" s="143">
        <f>IF(Lopen!G222="Weg",Lopen!H222,0)</f>
        <v>0</v>
      </c>
      <c r="AT223" s="8">
        <f>IF(Lopen!G222="Veld",Lopen!H222,0)</f>
        <v>0</v>
      </c>
      <c r="AU223" s="8">
        <f>IF(Lopen!G222="Piste",Lopen!H222,0)</f>
        <v>0</v>
      </c>
      <c r="AV223" s="139"/>
      <c r="AW223" s="8">
        <f>IF(Lopen!E222="Herstel",Lopen!H222,0)</f>
        <v>0</v>
      </c>
      <c r="AX223" s="8">
        <f>IF(Lopen!E222="Extensieve duur",Lopen!H222,0)</f>
        <v>0</v>
      </c>
      <c r="AY223" s="8">
        <f>IF(Lopen!E222="Tempoloop",Lopen!H222,0)</f>
        <v>0</v>
      </c>
      <c r="AZ223" s="8">
        <f>IF(Lopen!E222="Wisselloop",Lopen!H222,0)</f>
        <v>0</v>
      </c>
      <c r="BA223" s="8">
        <f>IF(Lopen!E222="Blokloop",Lopen!H222,0)</f>
        <v>0</v>
      </c>
      <c r="BB223" s="8">
        <f>IF(Lopen!E222="Versnellingen",Lopen!H222,0)</f>
        <v>0</v>
      </c>
      <c r="BC223" s="8">
        <f>IF(Lopen!E222="Fartlek",Lopen!H222,0)</f>
        <v>0</v>
      </c>
      <c r="BD223" s="8">
        <f>IF(Lopen!E222="Krachttraining",Lopen!H222,0)</f>
        <v>0</v>
      </c>
      <c r="BE223" s="144">
        <f>IF(Lopen!E222="Wedstrijd",Lopen!H222,0)</f>
        <v>0</v>
      </c>
    </row>
    <row r="224" spans="1:57">
      <c r="A224" s="199"/>
      <c r="B224" s="83" t="s">
        <v>11</v>
      </c>
      <c r="C224" s="75">
        <v>40669</v>
      </c>
      <c r="D224" s="153"/>
      <c r="E224" s="85">
        <f>IF(Zwemmen!H223&gt;0,1,0)</f>
        <v>0</v>
      </c>
      <c r="F224" s="85">
        <f>IF(Fietsen!I223&gt;0,1,0)</f>
        <v>0</v>
      </c>
      <c r="G224" s="85">
        <f>IF(Lopen!H223&gt;0,1,0)</f>
        <v>0</v>
      </c>
      <c r="H224" s="107"/>
      <c r="I224" s="95">
        <f>IF(Zwemmen!E223="Zwembad Aalst",1,0)</f>
        <v>0</v>
      </c>
      <c r="J224" s="85">
        <f>IF(Zwemmen!E223="Zwembad Brussel",1,0)</f>
        <v>0</v>
      </c>
      <c r="K224" s="85">
        <f>IF(Zwemmen!E223="Zwembad Wachtebeke",1,0)</f>
        <v>0</v>
      </c>
      <c r="L224" s="85">
        <f>IF(Zwemmen!E223="Zwembad Ander",1,0)</f>
        <v>0</v>
      </c>
      <c r="M224" s="85">
        <f>IF(Zwemmen!E223="Open Water Nieuwdonk",1,0)</f>
        <v>0</v>
      </c>
      <c r="N224" s="85">
        <f>IF(Zwemmen!E223="Open Water Ander",1,0)</f>
        <v>0</v>
      </c>
      <c r="O224" s="104"/>
      <c r="P224" s="85">
        <f t="shared" si="13"/>
        <v>0</v>
      </c>
      <c r="Q224" s="85">
        <f t="shared" si="14"/>
        <v>0</v>
      </c>
      <c r="R224" s="104"/>
      <c r="S224" s="89">
        <f>IF(Zwemmen!F223="Techniek",Zwemmen!I223,0)</f>
        <v>0</v>
      </c>
      <c r="T224" s="89">
        <f>IF(Zwemmen!F223="Extensieve uithouding",Zwemmen!I223,0)</f>
        <v>0</v>
      </c>
      <c r="U224" s="89">
        <f>IF(Zwemmen!F223="Intensieve uithouding",Zwemmen!I223,0)</f>
        <v>0</v>
      </c>
      <c r="V224" s="89">
        <f>IF(Zwemmen!F223="Snelheid",Zwemmen!I223,0)</f>
        <v>0</v>
      </c>
      <c r="W224" s="96">
        <f>IF(Zwemmen!F223="Wedstrijd",Zwemmen!I223,0)</f>
        <v>0</v>
      </c>
      <c r="X224" s="124"/>
      <c r="Y224" s="8">
        <f>IF(Fietsen!H223="Wegfiets",Fietsen!I223,0)</f>
        <v>0</v>
      </c>
      <c r="Z224" s="8">
        <f>IF(Fietsen!H223="Tijdritfiets",Fietsen!I223,0)</f>
        <v>0</v>
      </c>
      <c r="AA224" s="8">
        <f>IF(Fietsen!H223="Mountainbike",Fietsen!I223,0)</f>
        <v>0</v>
      </c>
      <c r="AB224" s="124"/>
      <c r="AC224" s="8">
        <f>IF(Fietsen!G223="Weg",Fietsen!I223,0)</f>
        <v>0</v>
      </c>
      <c r="AD224" s="8">
        <f>IF(Fietsen!G223="Rollen",Fietsen!I223,0)</f>
        <v>0</v>
      </c>
      <c r="AE224" s="8">
        <f>IF(Fietsen!G223="Veld",Fietsen!I223,0)</f>
        <v>0</v>
      </c>
      <c r="AF224" s="125"/>
      <c r="AG224" s="8">
        <f>IF(Fietsen!E223="Herstel",Fietsen!I223,0)</f>
        <v>0</v>
      </c>
      <c r="AH224" s="8">
        <f>IF(Fietsen!E223="LSD",Fietsen!I223,0)</f>
        <v>0</v>
      </c>
      <c r="AI224" s="8">
        <f>IF(Fietsen!E223="Extensieve uithouding",Fietsen!I223,0)</f>
        <v>0</v>
      </c>
      <c r="AJ224" s="8">
        <f>IF(Fietsen!E223="Intensieve uithouding",Fietsen!I223,0)</f>
        <v>0</v>
      </c>
      <c r="AK224" s="8">
        <f>IF(Fietsen!E223="Interval/Blokken",Fietsen!I223,0)</f>
        <v>0</v>
      </c>
      <c r="AL224" s="8">
        <f>IF(Fietsen!E223="VO2max",Fietsen!I223,0)</f>
        <v>0</v>
      </c>
      <c r="AM224" s="8">
        <f>IF(Fietsen!E223="Snelheid",Fietsen!I223,0)</f>
        <v>0</v>
      </c>
      <c r="AN224" s="8">
        <f>IF(Fietsen!E223="Souplesse",Fietsen!I223,0)</f>
        <v>0</v>
      </c>
      <c r="AO224" s="8">
        <f>IF(Fietsen!E223="Krachtuithouding",Fietsen!I223,0)</f>
        <v>0</v>
      </c>
      <c r="AP224" s="8">
        <f>IF(Fietsen!E223="Explosieve kracht",Fietsen!I223,0)</f>
        <v>0</v>
      </c>
      <c r="AQ224" s="8">
        <f>IF(Fietsen!E223="Wedstrijd",Fietsen!I223,0)</f>
        <v>0</v>
      </c>
      <c r="AR224" s="125"/>
      <c r="AS224" s="143">
        <f>IF(Lopen!G223="Weg",Lopen!H223,0)</f>
        <v>0</v>
      </c>
      <c r="AT224" s="8">
        <f>IF(Lopen!G223="Veld",Lopen!H223,0)</f>
        <v>0</v>
      </c>
      <c r="AU224" s="8">
        <f>IF(Lopen!G223="Piste",Lopen!H223,0)</f>
        <v>0</v>
      </c>
      <c r="AV224" s="139"/>
      <c r="AW224" s="8">
        <f>IF(Lopen!E223="Herstel",Lopen!H223,0)</f>
        <v>0</v>
      </c>
      <c r="AX224" s="8">
        <f>IF(Lopen!E223="Extensieve duur",Lopen!H223,0)</f>
        <v>0</v>
      </c>
      <c r="AY224" s="8">
        <f>IF(Lopen!E223="Tempoloop",Lopen!H223,0)</f>
        <v>0</v>
      </c>
      <c r="AZ224" s="8">
        <f>IF(Lopen!E223="Wisselloop",Lopen!H223,0)</f>
        <v>0</v>
      </c>
      <c r="BA224" s="8">
        <f>IF(Lopen!E223="Blokloop",Lopen!H223,0)</f>
        <v>0</v>
      </c>
      <c r="BB224" s="8">
        <f>IF(Lopen!E223="Versnellingen",Lopen!H223,0)</f>
        <v>0</v>
      </c>
      <c r="BC224" s="8">
        <f>IF(Lopen!E223="Fartlek",Lopen!H223,0)</f>
        <v>0</v>
      </c>
      <c r="BD224" s="8">
        <f>IF(Lopen!E223="Krachttraining",Lopen!H223,0)</f>
        <v>0</v>
      </c>
      <c r="BE224" s="144">
        <f>IF(Lopen!E223="Wedstrijd",Lopen!H223,0)</f>
        <v>0</v>
      </c>
    </row>
    <row r="225" spans="1:57">
      <c r="A225" s="199"/>
      <c r="B225" s="19" t="s">
        <v>12</v>
      </c>
      <c r="C225" s="77">
        <v>40670</v>
      </c>
      <c r="D225" s="153"/>
      <c r="E225" s="86">
        <f>IF(Zwemmen!H224&gt;0,1,0)</f>
        <v>0</v>
      </c>
      <c r="F225" s="86">
        <f>IF(Fietsen!I224&gt;0,1,0)</f>
        <v>0</v>
      </c>
      <c r="G225" s="86">
        <f>IF(Lopen!H224&gt;0,1,0)</f>
        <v>0</v>
      </c>
      <c r="H225" s="107"/>
      <c r="I225" s="97">
        <f>IF(Zwemmen!E224="Zwembad Aalst",1,0)</f>
        <v>0</v>
      </c>
      <c r="J225" s="86">
        <f>IF(Zwemmen!E224="Zwembad Brussel",1,0)</f>
        <v>0</v>
      </c>
      <c r="K225" s="86">
        <f>IF(Zwemmen!E224="Zwembad Wachtebeke",1,0)</f>
        <v>0</v>
      </c>
      <c r="L225" s="86">
        <f>IF(Zwemmen!E224="Zwembad Ander",1,0)</f>
        <v>0</v>
      </c>
      <c r="M225" s="86">
        <f>IF(Zwemmen!E224="Open Water Nieuwdonk",1,0)</f>
        <v>0</v>
      </c>
      <c r="N225" s="86">
        <f>IF(Zwemmen!E224="Open Water Ander",1,0)</f>
        <v>0</v>
      </c>
      <c r="O225" s="104"/>
      <c r="P225" s="86">
        <f t="shared" si="13"/>
        <v>0</v>
      </c>
      <c r="Q225" s="86">
        <f t="shared" si="14"/>
        <v>0</v>
      </c>
      <c r="R225" s="104"/>
      <c r="S225" s="90">
        <f>IF(Zwemmen!F224="Techniek",Zwemmen!I224,0)</f>
        <v>0</v>
      </c>
      <c r="T225" s="90">
        <f>IF(Zwemmen!F224="Extensieve uithouding",Zwemmen!I224,0)</f>
        <v>0</v>
      </c>
      <c r="U225" s="90">
        <f>IF(Zwemmen!F224="Intensieve uithouding",Zwemmen!I224,0)</f>
        <v>0</v>
      </c>
      <c r="V225" s="90">
        <f>IF(Zwemmen!F224="Snelheid",Zwemmen!I224,0)</f>
        <v>0</v>
      </c>
      <c r="W225" s="98">
        <f>IF(Zwemmen!F224="Wedstrijd",Zwemmen!I224,0)</f>
        <v>0</v>
      </c>
      <c r="X225" s="124"/>
      <c r="Y225" s="122">
        <f>IF(Fietsen!H224="Wegfiets",Fietsen!I224,0)</f>
        <v>0</v>
      </c>
      <c r="Z225" s="122">
        <f>IF(Fietsen!H224="Tijdritfiets",Fietsen!I224,0)</f>
        <v>0</v>
      </c>
      <c r="AA225" s="122">
        <f>IF(Fietsen!H224="Mountainbike",Fietsen!I224,0)</f>
        <v>0</v>
      </c>
      <c r="AB225" s="124"/>
      <c r="AC225" s="122">
        <f>IF(Fietsen!G224="Weg",Fietsen!I224,0)</f>
        <v>0</v>
      </c>
      <c r="AD225" s="122">
        <f>IF(Fietsen!G224="Rollen",Fietsen!I224,0)</f>
        <v>0</v>
      </c>
      <c r="AE225" s="122">
        <f>IF(Fietsen!G224="Veld",Fietsen!I224,0)</f>
        <v>0</v>
      </c>
      <c r="AF225" s="125"/>
      <c r="AG225" s="122">
        <f>IF(Fietsen!E224="Herstel",Fietsen!I224,0)</f>
        <v>0</v>
      </c>
      <c r="AH225" s="122">
        <f>IF(Fietsen!E224="LSD",Fietsen!I224,0)</f>
        <v>0</v>
      </c>
      <c r="AI225" s="122">
        <f>IF(Fietsen!E224="Extensieve uithouding",Fietsen!I224,0)</f>
        <v>0</v>
      </c>
      <c r="AJ225" s="122">
        <f>IF(Fietsen!E224="Intensieve uithouding",Fietsen!I224,0)</f>
        <v>0</v>
      </c>
      <c r="AK225" s="122">
        <f>IF(Fietsen!E224="Interval/Blokken",Fietsen!I224,0)</f>
        <v>0</v>
      </c>
      <c r="AL225" s="122">
        <f>IF(Fietsen!E224="VO2max",Fietsen!I224,0)</f>
        <v>0</v>
      </c>
      <c r="AM225" s="122">
        <f>IF(Fietsen!E224="Snelheid",Fietsen!I224,0)</f>
        <v>0</v>
      </c>
      <c r="AN225" s="122">
        <f>IF(Fietsen!E224="Souplesse",Fietsen!I224,0)</f>
        <v>0</v>
      </c>
      <c r="AO225" s="122">
        <f>IF(Fietsen!E224="Krachtuithouding",Fietsen!I224,0)</f>
        <v>0</v>
      </c>
      <c r="AP225" s="122">
        <f>IF(Fietsen!E224="Explosieve kracht",Fietsen!I224,0)</f>
        <v>0</v>
      </c>
      <c r="AQ225" s="122">
        <f>IF(Fietsen!E224="Wedstrijd",Fietsen!I224,0)</f>
        <v>0</v>
      </c>
      <c r="AR225" s="125"/>
      <c r="AS225" s="141">
        <f>IF(Lopen!G224="Weg",Lopen!H224,0)</f>
        <v>0</v>
      </c>
      <c r="AT225" s="122">
        <f>IF(Lopen!G224="Veld",Lopen!H224,0)</f>
        <v>0</v>
      </c>
      <c r="AU225" s="122">
        <f>IF(Lopen!G224="Piste",Lopen!H224,0)</f>
        <v>0</v>
      </c>
      <c r="AV225" s="139"/>
      <c r="AW225" s="122">
        <f>IF(Lopen!E224="Herstel",Lopen!H224,0)</f>
        <v>0</v>
      </c>
      <c r="AX225" s="122">
        <f>IF(Lopen!E224="Extensieve duur",Lopen!H224,0)</f>
        <v>0</v>
      </c>
      <c r="AY225" s="122">
        <f>IF(Lopen!E224="Tempoloop",Lopen!H224,0)</f>
        <v>0</v>
      </c>
      <c r="AZ225" s="122">
        <f>IF(Lopen!E224="Wisselloop",Lopen!H224,0)</f>
        <v>0</v>
      </c>
      <c r="BA225" s="122">
        <f>IF(Lopen!E224="Blokloop",Lopen!H224,0)</f>
        <v>0</v>
      </c>
      <c r="BB225" s="122">
        <f>IF(Lopen!E224="Versnellingen",Lopen!H224,0)</f>
        <v>0</v>
      </c>
      <c r="BC225" s="122">
        <f>IF(Lopen!E224="Fartlek",Lopen!H224,0)</f>
        <v>0</v>
      </c>
      <c r="BD225" s="122">
        <f>IF(Lopen!E224="Krachttraining",Lopen!H224,0)</f>
        <v>0</v>
      </c>
      <c r="BE225" s="142">
        <f>IF(Lopen!E224="Wedstrijd",Lopen!H224,0)</f>
        <v>0</v>
      </c>
    </row>
    <row r="226" spans="1:57">
      <c r="A226" s="199"/>
      <c r="B226" s="19" t="s">
        <v>13</v>
      </c>
      <c r="C226" s="77">
        <v>40671</v>
      </c>
      <c r="D226" s="153"/>
      <c r="E226" s="86">
        <f>IF(Zwemmen!H225&gt;0,1,0)</f>
        <v>0</v>
      </c>
      <c r="F226" s="86">
        <f>IF(Fietsen!I225&gt;0,1,0)</f>
        <v>0</v>
      </c>
      <c r="G226" s="86">
        <f>IF(Lopen!H225&gt;0,1,0)</f>
        <v>0</v>
      </c>
      <c r="H226" s="107"/>
      <c r="I226" s="97">
        <f>IF(Zwemmen!E225="Zwembad Aalst",1,0)</f>
        <v>0</v>
      </c>
      <c r="J226" s="86">
        <f>IF(Zwemmen!E225="Zwembad Brussel",1,0)</f>
        <v>0</v>
      </c>
      <c r="K226" s="86">
        <f>IF(Zwemmen!E225="Zwembad Wachtebeke",1,0)</f>
        <v>0</v>
      </c>
      <c r="L226" s="86">
        <f>IF(Zwemmen!E225="Zwembad Ander",1,0)</f>
        <v>0</v>
      </c>
      <c r="M226" s="86">
        <f>IF(Zwemmen!E225="Open Water Nieuwdonk",1,0)</f>
        <v>0</v>
      </c>
      <c r="N226" s="86">
        <f>IF(Zwemmen!E225="Open Water Ander",1,0)</f>
        <v>0</v>
      </c>
      <c r="O226" s="104"/>
      <c r="P226" s="86">
        <f t="shared" si="13"/>
        <v>0</v>
      </c>
      <c r="Q226" s="86">
        <f t="shared" si="14"/>
        <v>0</v>
      </c>
      <c r="R226" s="104"/>
      <c r="S226" s="90">
        <f>IF(Zwemmen!F225="Techniek",Zwemmen!I225,0)</f>
        <v>0</v>
      </c>
      <c r="T226" s="90">
        <f>IF(Zwemmen!F225="Extensieve uithouding",Zwemmen!I225,0)</f>
        <v>0</v>
      </c>
      <c r="U226" s="90">
        <f>IF(Zwemmen!F225="Intensieve uithouding",Zwemmen!I225,0)</f>
        <v>0</v>
      </c>
      <c r="V226" s="90">
        <f>IF(Zwemmen!F225="Snelheid",Zwemmen!I225,0)</f>
        <v>0</v>
      </c>
      <c r="W226" s="98">
        <f>IF(Zwemmen!F225="Wedstrijd",Zwemmen!I225,0)</f>
        <v>0</v>
      </c>
      <c r="X226" s="124"/>
      <c r="Y226" s="122">
        <f>IF(Fietsen!H225="Wegfiets",Fietsen!I225,0)</f>
        <v>0</v>
      </c>
      <c r="Z226" s="122">
        <f>IF(Fietsen!H225="Tijdritfiets",Fietsen!I225,0)</f>
        <v>0</v>
      </c>
      <c r="AA226" s="122">
        <f>IF(Fietsen!H225="Mountainbike",Fietsen!I225,0)</f>
        <v>0</v>
      </c>
      <c r="AB226" s="124"/>
      <c r="AC226" s="122">
        <f>IF(Fietsen!G225="Weg",Fietsen!I225,0)</f>
        <v>0</v>
      </c>
      <c r="AD226" s="122">
        <f>IF(Fietsen!G225="Rollen",Fietsen!I225,0)</f>
        <v>0</v>
      </c>
      <c r="AE226" s="122">
        <f>IF(Fietsen!G225="Veld",Fietsen!I225,0)</f>
        <v>0</v>
      </c>
      <c r="AF226" s="125"/>
      <c r="AG226" s="122">
        <f>IF(Fietsen!E225="Herstel",Fietsen!I225,0)</f>
        <v>0</v>
      </c>
      <c r="AH226" s="122">
        <f>IF(Fietsen!E225="LSD",Fietsen!I225,0)</f>
        <v>0</v>
      </c>
      <c r="AI226" s="122">
        <f>IF(Fietsen!E225="Extensieve uithouding",Fietsen!I225,0)</f>
        <v>0</v>
      </c>
      <c r="AJ226" s="122">
        <f>IF(Fietsen!E225="Intensieve uithouding",Fietsen!I225,0)</f>
        <v>0</v>
      </c>
      <c r="AK226" s="122">
        <f>IF(Fietsen!E225="Interval/Blokken",Fietsen!I225,0)</f>
        <v>0</v>
      </c>
      <c r="AL226" s="122">
        <f>IF(Fietsen!E225="VO2max",Fietsen!I225,0)</f>
        <v>0</v>
      </c>
      <c r="AM226" s="122">
        <f>IF(Fietsen!E225="Snelheid",Fietsen!I225,0)</f>
        <v>0</v>
      </c>
      <c r="AN226" s="122">
        <f>IF(Fietsen!E225="Souplesse",Fietsen!I225,0)</f>
        <v>0</v>
      </c>
      <c r="AO226" s="122">
        <f>IF(Fietsen!E225="Krachtuithouding",Fietsen!I225,0)</f>
        <v>0</v>
      </c>
      <c r="AP226" s="122">
        <f>IF(Fietsen!E225="Explosieve kracht",Fietsen!I225,0)</f>
        <v>0</v>
      </c>
      <c r="AQ226" s="122">
        <f>IF(Fietsen!E225="Wedstrijd",Fietsen!I225,0)</f>
        <v>0</v>
      </c>
      <c r="AR226" s="125"/>
      <c r="AS226" s="141">
        <f>IF(Lopen!G225="Weg",Lopen!H225,0)</f>
        <v>0</v>
      </c>
      <c r="AT226" s="122">
        <f>IF(Lopen!G225="Veld",Lopen!H225,0)</f>
        <v>0</v>
      </c>
      <c r="AU226" s="122">
        <f>IF(Lopen!G225="Piste",Lopen!H225,0)</f>
        <v>0</v>
      </c>
      <c r="AV226" s="139"/>
      <c r="AW226" s="122">
        <f>IF(Lopen!E225="Herstel",Lopen!H225,0)</f>
        <v>0</v>
      </c>
      <c r="AX226" s="122">
        <f>IF(Lopen!E225="Extensieve duur",Lopen!H225,0)</f>
        <v>0</v>
      </c>
      <c r="AY226" s="122">
        <f>IF(Lopen!E225="Tempoloop",Lopen!H225,0)</f>
        <v>0</v>
      </c>
      <c r="AZ226" s="122">
        <f>IF(Lopen!E225="Wisselloop",Lopen!H225,0)</f>
        <v>0</v>
      </c>
      <c r="BA226" s="122">
        <f>IF(Lopen!E225="Blokloop",Lopen!H225,0)</f>
        <v>0</v>
      </c>
      <c r="BB226" s="122">
        <f>IF(Lopen!E225="Versnellingen",Lopen!H225,0)</f>
        <v>0</v>
      </c>
      <c r="BC226" s="122">
        <f>IF(Lopen!E225="Fartlek",Lopen!H225,0)</f>
        <v>0</v>
      </c>
      <c r="BD226" s="122">
        <f>IF(Lopen!E225="Krachttraining",Lopen!H225,0)</f>
        <v>0</v>
      </c>
      <c r="BE226" s="142">
        <f>IF(Lopen!E225="Wedstrijd",Lopen!H225,0)</f>
        <v>0</v>
      </c>
    </row>
    <row r="227" spans="1:57">
      <c r="A227" s="199" t="s">
        <v>52</v>
      </c>
      <c r="B227" s="83" t="s">
        <v>14</v>
      </c>
      <c r="C227" s="75">
        <v>40672</v>
      </c>
      <c r="D227" s="153"/>
      <c r="E227" s="85">
        <f>IF(Zwemmen!H226&gt;0,1,0)</f>
        <v>0</v>
      </c>
      <c r="F227" s="85">
        <f>IF(Fietsen!I226&gt;0,1,0)</f>
        <v>0</v>
      </c>
      <c r="G227" s="85">
        <f>IF(Lopen!H226&gt;0,1,0)</f>
        <v>0</v>
      </c>
      <c r="H227" s="107"/>
      <c r="I227" s="95">
        <f>IF(Zwemmen!E226="Zwembad Aalst",1,0)</f>
        <v>0</v>
      </c>
      <c r="J227" s="85">
        <f>IF(Zwemmen!E226="Zwembad Brussel",1,0)</f>
        <v>0</v>
      </c>
      <c r="K227" s="85">
        <f>IF(Zwemmen!E226="Zwembad Wachtebeke",1,0)</f>
        <v>0</v>
      </c>
      <c r="L227" s="85">
        <f>IF(Zwemmen!E226="Zwembad Ander",1,0)</f>
        <v>0</v>
      </c>
      <c r="M227" s="85">
        <f>IF(Zwemmen!E226="Open Water Nieuwdonk",1,0)</f>
        <v>0</v>
      </c>
      <c r="N227" s="85">
        <f>IF(Zwemmen!E226="Open Water Ander",1,0)</f>
        <v>0</v>
      </c>
      <c r="O227" s="104"/>
      <c r="P227" s="85">
        <f t="shared" si="13"/>
        <v>0</v>
      </c>
      <c r="Q227" s="85">
        <f t="shared" si="14"/>
        <v>0</v>
      </c>
      <c r="R227" s="104"/>
      <c r="S227" s="89">
        <f>IF(Zwemmen!F226="Techniek",Zwemmen!I226,0)</f>
        <v>0</v>
      </c>
      <c r="T227" s="89">
        <f>IF(Zwemmen!F226="Extensieve uithouding",Zwemmen!I226,0)</f>
        <v>0</v>
      </c>
      <c r="U227" s="89">
        <f>IF(Zwemmen!F226="Intensieve uithouding",Zwemmen!I226,0)</f>
        <v>0</v>
      </c>
      <c r="V227" s="89">
        <f>IF(Zwemmen!F226="Snelheid",Zwemmen!I226,0)</f>
        <v>0</v>
      </c>
      <c r="W227" s="96">
        <f>IF(Zwemmen!F226="Wedstrijd",Zwemmen!I226,0)</f>
        <v>0</v>
      </c>
      <c r="X227" s="124"/>
      <c r="Y227" s="8">
        <f>IF(Fietsen!H226="Wegfiets",Fietsen!I226,0)</f>
        <v>0</v>
      </c>
      <c r="Z227" s="8">
        <f>IF(Fietsen!H226="Tijdritfiets",Fietsen!I226,0)</f>
        <v>0</v>
      </c>
      <c r="AA227" s="8">
        <f>IF(Fietsen!H226="Mountainbike",Fietsen!I226,0)</f>
        <v>0</v>
      </c>
      <c r="AB227" s="124"/>
      <c r="AC227" s="8">
        <f>IF(Fietsen!G226="Weg",Fietsen!I226,0)</f>
        <v>0</v>
      </c>
      <c r="AD227" s="8">
        <f>IF(Fietsen!G226="Rollen",Fietsen!I226,0)</f>
        <v>0</v>
      </c>
      <c r="AE227" s="8">
        <f>IF(Fietsen!G226="Veld",Fietsen!I226,0)</f>
        <v>0</v>
      </c>
      <c r="AF227" s="125"/>
      <c r="AG227" s="8">
        <f>IF(Fietsen!E226="Herstel",Fietsen!I226,0)</f>
        <v>0</v>
      </c>
      <c r="AH227" s="8">
        <f>IF(Fietsen!E226="LSD",Fietsen!I226,0)</f>
        <v>0</v>
      </c>
      <c r="AI227" s="8">
        <f>IF(Fietsen!E226="Extensieve uithouding",Fietsen!I226,0)</f>
        <v>0</v>
      </c>
      <c r="AJ227" s="8">
        <f>IF(Fietsen!E226="Intensieve uithouding",Fietsen!I226,0)</f>
        <v>0</v>
      </c>
      <c r="AK227" s="8">
        <f>IF(Fietsen!E226="Interval/Blokken",Fietsen!I226,0)</f>
        <v>0</v>
      </c>
      <c r="AL227" s="8">
        <f>IF(Fietsen!E226="VO2max",Fietsen!I226,0)</f>
        <v>0</v>
      </c>
      <c r="AM227" s="8">
        <f>IF(Fietsen!E226="Snelheid",Fietsen!I226,0)</f>
        <v>0</v>
      </c>
      <c r="AN227" s="8">
        <f>IF(Fietsen!E226="Souplesse",Fietsen!I226,0)</f>
        <v>0</v>
      </c>
      <c r="AO227" s="8">
        <f>IF(Fietsen!E226="Krachtuithouding",Fietsen!I226,0)</f>
        <v>0</v>
      </c>
      <c r="AP227" s="8">
        <f>IF(Fietsen!E226="Explosieve kracht",Fietsen!I226,0)</f>
        <v>0</v>
      </c>
      <c r="AQ227" s="8">
        <f>IF(Fietsen!E226="Wedstrijd",Fietsen!I226,0)</f>
        <v>0</v>
      </c>
      <c r="AR227" s="125"/>
      <c r="AS227" s="143">
        <f>IF(Lopen!G226="Weg",Lopen!H226,0)</f>
        <v>0</v>
      </c>
      <c r="AT227" s="8">
        <f>IF(Lopen!G226="Veld",Lopen!H226,0)</f>
        <v>0</v>
      </c>
      <c r="AU227" s="8">
        <f>IF(Lopen!G226="Piste",Lopen!H226,0)</f>
        <v>0</v>
      </c>
      <c r="AV227" s="139"/>
      <c r="AW227" s="8">
        <f>IF(Lopen!E226="Herstel",Lopen!H226,0)</f>
        <v>0</v>
      </c>
      <c r="AX227" s="8">
        <f>IF(Lopen!E226="Extensieve duur",Lopen!H226,0)</f>
        <v>0</v>
      </c>
      <c r="AY227" s="8">
        <f>IF(Lopen!E226="Tempoloop",Lopen!H226,0)</f>
        <v>0</v>
      </c>
      <c r="AZ227" s="8">
        <f>IF(Lopen!E226="Wisselloop",Lopen!H226,0)</f>
        <v>0</v>
      </c>
      <c r="BA227" s="8">
        <f>IF(Lopen!E226="Blokloop",Lopen!H226,0)</f>
        <v>0</v>
      </c>
      <c r="BB227" s="8">
        <f>IF(Lopen!E226="Versnellingen",Lopen!H226,0)</f>
        <v>0</v>
      </c>
      <c r="BC227" s="8">
        <f>IF(Lopen!E226="Fartlek",Lopen!H226,0)</f>
        <v>0</v>
      </c>
      <c r="BD227" s="8">
        <f>IF(Lopen!E226="Krachttraining",Lopen!H226,0)</f>
        <v>0</v>
      </c>
      <c r="BE227" s="144">
        <f>IF(Lopen!E226="Wedstrijd",Lopen!H226,0)</f>
        <v>0</v>
      </c>
    </row>
    <row r="228" spans="1:57">
      <c r="A228" s="199"/>
      <c r="B228" s="83" t="s">
        <v>15</v>
      </c>
      <c r="C228" s="75">
        <v>40673</v>
      </c>
      <c r="D228" s="153"/>
      <c r="E228" s="85">
        <f>IF(Zwemmen!H227&gt;0,1,0)</f>
        <v>0</v>
      </c>
      <c r="F228" s="85">
        <f>IF(Fietsen!I227&gt;0,1,0)</f>
        <v>0</v>
      </c>
      <c r="G228" s="85">
        <f>IF(Lopen!H227&gt;0,1,0)</f>
        <v>0</v>
      </c>
      <c r="H228" s="107"/>
      <c r="I228" s="95">
        <f>IF(Zwemmen!E227="Zwembad Aalst",1,0)</f>
        <v>0</v>
      </c>
      <c r="J228" s="85">
        <f>IF(Zwemmen!E227="Zwembad Brussel",1,0)</f>
        <v>0</v>
      </c>
      <c r="K228" s="85">
        <f>IF(Zwemmen!E227="Zwembad Wachtebeke",1,0)</f>
        <v>0</v>
      </c>
      <c r="L228" s="85">
        <f>IF(Zwemmen!E227="Zwembad Ander",1,0)</f>
        <v>0</v>
      </c>
      <c r="M228" s="85">
        <f>IF(Zwemmen!E227="Open Water Nieuwdonk",1,0)</f>
        <v>0</v>
      </c>
      <c r="N228" s="85">
        <f>IF(Zwemmen!E227="Open Water Ander",1,0)</f>
        <v>0</v>
      </c>
      <c r="O228" s="104"/>
      <c r="P228" s="85">
        <f t="shared" si="13"/>
        <v>0</v>
      </c>
      <c r="Q228" s="85">
        <f t="shared" si="14"/>
        <v>0</v>
      </c>
      <c r="R228" s="104"/>
      <c r="S228" s="89">
        <f>IF(Zwemmen!F227="Techniek",Zwemmen!I227,0)</f>
        <v>0</v>
      </c>
      <c r="T228" s="89">
        <f>IF(Zwemmen!F227="Extensieve uithouding",Zwemmen!I227,0)</f>
        <v>0</v>
      </c>
      <c r="U228" s="89">
        <f>IF(Zwemmen!F227="Intensieve uithouding",Zwemmen!I227,0)</f>
        <v>0</v>
      </c>
      <c r="V228" s="89">
        <f>IF(Zwemmen!F227="Snelheid",Zwemmen!I227,0)</f>
        <v>0</v>
      </c>
      <c r="W228" s="96">
        <f>IF(Zwemmen!F227="Wedstrijd",Zwemmen!I227,0)</f>
        <v>0</v>
      </c>
      <c r="X228" s="124"/>
      <c r="Y228" s="8">
        <f>IF(Fietsen!H227="Wegfiets",Fietsen!I227,0)</f>
        <v>0</v>
      </c>
      <c r="Z228" s="8">
        <f>IF(Fietsen!H227="Tijdritfiets",Fietsen!I227,0)</f>
        <v>0</v>
      </c>
      <c r="AA228" s="8">
        <f>IF(Fietsen!H227="Mountainbike",Fietsen!I227,0)</f>
        <v>0</v>
      </c>
      <c r="AB228" s="124"/>
      <c r="AC228" s="8">
        <f>IF(Fietsen!G227="Weg",Fietsen!I227,0)</f>
        <v>0</v>
      </c>
      <c r="AD228" s="8">
        <f>IF(Fietsen!G227="Rollen",Fietsen!I227,0)</f>
        <v>0</v>
      </c>
      <c r="AE228" s="8">
        <f>IF(Fietsen!G227="Veld",Fietsen!I227,0)</f>
        <v>0</v>
      </c>
      <c r="AF228" s="125"/>
      <c r="AG228" s="8">
        <f>IF(Fietsen!E227="Herstel",Fietsen!I227,0)</f>
        <v>0</v>
      </c>
      <c r="AH228" s="8">
        <f>IF(Fietsen!E227="LSD",Fietsen!I227,0)</f>
        <v>0</v>
      </c>
      <c r="AI228" s="8">
        <f>IF(Fietsen!E227="Extensieve uithouding",Fietsen!I227,0)</f>
        <v>0</v>
      </c>
      <c r="AJ228" s="8">
        <f>IF(Fietsen!E227="Intensieve uithouding",Fietsen!I227,0)</f>
        <v>0</v>
      </c>
      <c r="AK228" s="8">
        <f>IF(Fietsen!E227="Interval/Blokken",Fietsen!I227,0)</f>
        <v>0</v>
      </c>
      <c r="AL228" s="8">
        <f>IF(Fietsen!E227="VO2max",Fietsen!I227,0)</f>
        <v>0</v>
      </c>
      <c r="AM228" s="8">
        <f>IF(Fietsen!E227="Snelheid",Fietsen!I227,0)</f>
        <v>0</v>
      </c>
      <c r="AN228" s="8">
        <f>IF(Fietsen!E227="Souplesse",Fietsen!I227,0)</f>
        <v>0</v>
      </c>
      <c r="AO228" s="8">
        <f>IF(Fietsen!E227="Krachtuithouding",Fietsen!I227,0)</f>
        <v>0</v>
      </c>
      <c r="AP228" s="8">
        <f>IF(Fietsen!E227="Explosieve kracht",Fietsen!I227,0)</f>
        <v>0</v>
      </c>
      <c r="AQ228" s="8">
        <f>IF(Fietsen!E227="Wedstrijd",Fietsen!I227,0)</f>
        <v>0</v>
      </c>
      <c r="AR228" s="125"/>
      <c r="AS228" s="143">
        <f>IF(Lopen!G227="Weg",Lopen!H227,0)</f>
        <v>0</v>
      </c>
      <c r="AT228" s="8">
        <f>IF(Lopen!G227="Veld",Lopen!H227,0)</f>
        <v>0</v>
      </c>
      <c r="AU228" s="8">
        <f>IF(Lopen!G227="Piste",Lopen!H227,0)</f>
        <v>0</v>
      </c>
      <c r="AV228" s="139"/>
      <c r="AW228" s="8">
        <f>IF(Lopen!E227="Herstel",Lopen!H227,0)</f>
        <v>0</v>
      </c>
      <c r="AX228" s="8">
        <f>IF(Lopen!E227="Extensieve duur",Lopen!H227,0)</f>
        <v>0</v>
      </c>
      <c r="AY228" s="8">
        <f>IF(Lopen!E227="Tempoloop",Lopen!H227,0)</f>
        <v>0</v>
      </c>
      <c r="AZ228" s="8">
        <f>IF(Lopen!E227="Wisselloop",Lopen!H227,0)</f>
        <v>0</v>
      </c>
      <c r="BA228" s="8">
        <f>IF(Lopen!E227="Blokloop",Lopen!H227,0)</f>
        <v>0</v>
      </c>
      <c r="BB228" s="8">
        <f>IF(Lopen!E227="Versnellingen",Lopen!H227,0)</f>
        <v>0</v>
      </c>
      <c r="BC228" s="8">
        <f>IF(Lopen!E227="Fartlek",Lopen!H227,0)</f>
        <v>0</v>
      </c>
      <c r="BD228" s="8">
        <f>IF(Lopen!E227="Krachttraining",Lopen!H227,0)</f>
        <v>0</v>
      </c>
      <c r="BE228" s="144">
        <f>IF(Lopen!E227="Wedstrijd",Lopen!H227,0)</f>
        <v>0</v>
      </c>
    </row>
    <row r="229" spans="1:57">
      <c r="A229" s="199"/>
      <c r="B229" s="83" t="s">
        <v>16</v>
      </c>
      <c r="C229" s="75">
        <v>40674</v>
      </c>
      <c r="D229" s="153"/>
      <c r="E229" s="85">
        <f>IF(Zwemmen!H228&gt;0,1,0)</f>
        <v>0</v>
      </c>
      <c r="F229" s="85">
        <f>IF(Fietsen!I228&gt;0,1,0)</f>
        <v>0</v>
      </c>
      <c r="G229" s="85">
        <f>IF(Lopen!H228&gt;0,1,0)</f>
        <v>0</v>
      </c>
      <c r="H229" s="107"/>
      <c r="I229" s="95">
        <f>IF(Zwemmen!E228="Zwembad Aalst",1,0)</f>
        <v>0</v>
      </c>
      <c r="J229" s="85">
        <f>IF(Zwemmen!E228="Zwembad Brussel",1,0)</f>
        <v>0</v>
      </c>
      <c r="K229" s="85">
        <f>IF(Zwemmen!E228="Zwembad Wachtebeke",1,0)</f>
        <v>0</v>
      </c>
      <c r="L229" s="85">
        <f>IF(Zwemmen!E228="Zwembad Ander",1,0)</f>
        <v>0</v>
      </c>
      <c r="M229" s="85">
        <f>IF(Zwemmen!E228="Open Water Nieuwdonk",1,0)</f>
        <v>0</v>
      </c>
      <c r="N229" s="85">
        <f>IF(Zwemmen!E228="Open Water Ander",1,0)</f>
        <v>0</v>
      </c>
      <c r="O229" s="104"/>
      <c r="P229" s="85">
        <f t="shared" si="13"/>
        <v>0</v>
      </c>
      <c r="Q229" s="85">
        <f t="shared" si="14"/>
        <v>0</v>
      </c>
      <c r="R229" s="104"/>
      <c r="S229" s="89">
        <f>IF(Zwemmen!F228="Techniek",Zwemmen!I228,0)</f>
        <v>0</v>
      </c>
      <c r="T229" s="89">
        <f>IF(Zwemmen!F228="Extensieve uithouding",Zwemmen!I228,0)</f>
        <v>0</v>
      </c>
      <c r="U229" s="89">
        <f>IF(Zwemmen!F228="Intensieve uithouding",Zwemmen!I228,0)</f>
        <v>0</v>
      </c>
      <c r="V229" s="89">
        <f>IF(Zwemmen!F228="Snelheid",Zwemmen!I228,0)</f>
        <v>0</v>
      </c>
      <c r="W229" s="96">
        <f>IF(Zwemmen!F228="Wedstrijd",Zwemmen!I228,0)</f>
        <v>0</v>
      </c>
      <c r="X229" s="124"/>
      <c r="Y229" s="8">
        <f>IF(Fietsen!H228="Wegfiets",Fietsen!I228,0)</f>
        <v>0</v>
      </c>
      <c r="Z229" s="8">
        <f>IF(Fietsen!H228="Tijdritfiets",Fietsen!I228,0)</f>
        <v>0</v>
      </c>
      <c r="AA229" s="8">
        <f>IF(Fietsen!H228="Mountainbike",Fietsen!I228,0)</f>
        <v>0</v>
      </c>
      <c r="AB229" s="124"/>
      <c r="AC229" s="8">
        <f>IF(Fietsen!G228="Weg",Fietsen!I228,0)</f>
        <v>0</v>
      </c>
      <c r="AD229" s="8">
        <f>IF(Fietsen!G228="Rollen",Fietsen!I228,0)</f>
        <v>0</v>
      </c>
      <c r="AE229" s="8">
        <f>IF(Fietsen!G228="Veld",Fietsen!I228,0)</f>
        <v>0</v>
      </c>
      <c r="AF229" s="125"/>
      <c r="AG229" s="8">
        <f>IF(Fietsen!E228="Herstel",Fietsen!I228,0)</f>
        <v>0</v>
      </c>
      <c r="AH229" s="8">
        <f>IF(Fietsen!E228="LSD",Fietsen!I228,0)</f>
        <v>0</v>
      </c>
      <c r="AI229" s="8">
        <f>IF(Fietsen!E228="Extensieve uithouding",Fietsen!I228,0)</f>
        <v>0</v>
      </c>
      <c r="AJ229" s="8">
        <f>IF(Fietsen!E228="Intensieve uithouding",Fietsen!I228,0)</f>
        <v>0</v>
      </c>
      <c r="AK229" s="8">
        <f>IF(Fietsen!E228="Interval/Blokken",Fietsen!I228,0)</f>
        <v>0</v>
      </c>
      <c r="AL229" s="8">
        <f>IF(Fietsen!E228="VO2max",Fietsen!I228,0)</f>
        <v>0</v>
      </c>
      <c r="AM229" s="8">
        <f>IF(Fietsen!E228="Snelheid",Fietsen!I228,0)</f>
        <v>0</v>
      </c>
      <c r="AN229" s="8">
        <f>IF(Fietsen!E228="Souplesse",Fietsen!I228,0)</f>
        <v>0</v>
      </c>
      <c r="AO229" s="8">
        <f>IF(Fietsen!E228="Krachtuithouding",Fietsen!I228,0)</f>
        <v>0</v>
      </c>
      <c r="AP229" s="8">
        <f>IF(Fietsen!E228="Explosieve kracht",Fietsen!I228,0)</f>
        <v>0</v>
      </c>
      <c r="AQ229" s="8">
        <f>IF(Fietsen!E228="Wedstrijd",Fietsen!I228,0)</f>
        <v>0</v>
      </c>
      <c r="AR229" s="125"/>
      <c r="AS229" s="143">
        <f>IF(Lopen!G228="Weg",Lopen!H228,0)</f>
        <v>0</v>
      </c>
      <c r="AT229" s="8">
        <f>IF(Lopen!G228="Veld",Lopen!H228,0)</f>
        <v>0</v>
      </c>
      <c r="AU229" s="8">
        <f>IF(Lopen!G228="Piste",Lopen!H228,0)</f>
        <v>0</v>
      </c>
      <c r="AV229" s="139"/>
      <c r="AW229" s="8">
        <f>IF(Lopen!E228="Herstel",Lopen!H228,0)</f>
        <v>0</v>
      </c>
      <c r="AX229" s="8">
        <f>IF(Lopen!E228="Extensieve duur",Lopen!H228,0)</f>
        <v>0</v>
      </c>
      <c r="AY229" s="8">
        <f>IF(Lopen!E228="Tempoloop",Lopen!H228,0)</f>
        <v>0</v>
      </c>
      <c r="AZ229" s="8">
        <f>IF(Lopen!E228="Wisselloop",Lopen!H228,0)</f>
        <v>0</v>
      </c>
      <c r="BA229" s="8">
        <f>IF(Lopen!E228="Blokloop",Lopen!H228,0)</f>
        <v>0</v>
      </c>
      <c r="BB229" s="8">
        <f>IF(Lopen!E228="Versnellingen",Lopen!H228,0)</f>
        <v>0</v>
      </c>
      <c r="BC229" s="8">
        <f>IF(Lopen!E228="Fartlek",Lopen!H228,0)</f>
        <v>0</v>
      </c>
      <c r="BD229" s="8">
        <f>IF(Lopen!E228="Krachttraining",Lopen!H228,0)</f>
        <v>0</v>
      </c>
      <c r="BE229" s="144">
        <f>IF(Lopen!E228="Wedstrijd",Lopen!H228,0)</f>
        <v>0</v>
      </c>
    </row>
    <row r="230" spans="1:57">
      <c r="A230" s="199"/>
      <c r="B230" s="83" t="s">
        <v>17</v>
      </c>
      <c r="C230" s="75">
        <v>40675</v>
      </c>
      <c r="D230" s="153"/>
      <c r="E230" s="85">
        <f>IF(Zwemmen!H229&gt;0,1,0)</f>
        <v>0</v>
      </c>
      <c r="F230" s="85">
        <f>IF(Fietsen!I229&gt;0,1,0)</f>
        <v>0</v>
      </c>
      <c r="G230" s="85">
        <f>IF(Lopen!H229&gt;0,1,0)</f>
        <v>0</v>
      </c>
      <c r="H230" s="107"/>
      <c r="I230" s="95">
        <f>IF(Zwemmen!E229="Zwembad Aalst",1,0)</f>
        <v>0</v>
      </c>
      <c r="J230" s="85">
        <f>IF(Zwemmen!E229="Zwembad Brussel",1,0)</f>
        <v>0</v>
      </c>
      <c r="K230" s="85">
        <f>IF(Zwemmen!E229="Zwembad Wachtebeke",1,0)</f>
        <v>0</v>
      </c>
      <c r="L230" s="85">
        <f>IF(Zwemmen!E229="Zwembad Ander",1,0)</f>
        <v>0</v>
      </c>
      <c r="M230" s="85">
        <f>IF(Zwemmen!E229="Open Water Nieuwdonk",1,0)</f>
        <v>0</v>
      </c>
      <c r="N230" s="85">
        <f>IF(Zwemmen!E229="Open Water Ander",1,0)</f>
        <v>0</v>
      </c>
      <c r="O230" s="104"/>
      <c r="P230" s="85">
        <f t="shared" si="13"/>
        <v>0</v>
      </c>
      <c r="Q230" s="85">
        <f t="shared" si="14"/>
        <v>0</v>
      </c>
      <c r="R230" s="104"/>
      <c r="S230" s="89">
        <f>IF(Zwemmen!F229="Techniek",Zwemmen!I229,0)</f>
        <v>0</v>
      </c>
      <c r="T230" s="89">
        <f>IF(Zwemmen!F229="Extensieve uithouding",Zwemmen!I229,0)</f>
        <v>0</v>
      </c>
      <c r="U230" s="89">
        <f>IF(Zwemmen!F229="Intensieve uithouding",Zwemmen!I229,0)</f>
        <v>0</v>
      </c>
      <c r="V230" s="89">
        <f>IF(Zwemmen!F229="Snelheid",Zwemmen!I229,0)</f>
        <v>0</v>
      </c>
      <c r="W230" s="96">
        <f>IF(Zwemmen!F229="Wedstrijd",Zwemmen!I229,0)</f>
        <v>0</v>
      </c>
      <c r="X230" s="124"/>
      <c r="Y230" s="8">
        <f>IF(Fietsen!H229="Wegfiets",Fietsen!I229,0)</f>
        <v>0</v>
      </c>
      <c r="Z230" s="8">
        <f>IF(Fietsen!H229="Tijdritfiets",Fietsen!I229,0)</f>
        <v>0</v>
      </c>
      <c r="AA230" s="8">
        <f>IF(Fietsen!H229="Mountainbike",Fietsen!I229,0)</f>
        <v>0</v>
      </c>
      <c r="AB230" s="124"/>
      <c r="AC230" s="8">
        <f>IF(Fietsen!G229="Weg",Fietsen!I229,0)</f>
        <v>0</v>
      </c>
      <c r="AD230" s="8">
        <f>IF(Fietsen!G229="Rollen",Fietsen!I229,0)</f>
        <v>0</v>
      </c>
      <c r="AE230" s="8">
        <f>IF(Fietsen!G229="Veld",Fietsen!I229,0)</f>
        <v>0</v>
      </c>
      <c r="AF230" s="125"/>
      <c r="AG230" s="8">
        <f>IF(Fietsen!E229="Herstel",Fietsen!I229,0)</f>
        <v>0</v>
      </c>
      <c r="AH230" s="8">
        <f>IF(Fietsen!E229="LSD",Fietsen!I229,0)</f>
        <v>0</v>
      </c>
      <c r="AI230" s="8">
        <f>IF(Fietsen!E229="Extensieve uithouding",Fietsen!I229,0)</f>
        <v>0</v>
      </c>
      <c r="AJ230" s="8">
        <f>IF(Fietsen!E229="Intensieve uithouding",Fietsen!I229,0)</f>
        <v>0</v>
      </c>
      <c r="AK230" s="8">
        <f>IF(Fietsen!E229="Interval/Blokken",Fietsen!I229,0)</f>
        <v>0</v>
      </c>
      <c r="AL230" s="8">
        <f>IF(Fietsen!E229="VO2max",Fietsen!I229,0)</f>
        <v>0</v>
      </c>
      <c r="AM230" s="8">
        <f>IF(Fietsen!E229="Snelheid",Fietsen!I229,0)</f>
        <v>0</v>
      </c>
      <c r="AN230" s="8">
        <f>IF(Fietsen!E229="Souplesse",Fietsen!I229,0)</f>
        <v>0</v>
      </c>
      <c r="AO230" s="8">
        <f>IF(Fietsen!E229="Krachtuithouding",Fietsen!I229,0)</f>
        <v>0</v>
      </c>
      <c r="AP230" s="8">
        <f>IF(Fietsen!E229="Explosieve kracht",Fietsen!I229,0)</f>
        <v>0</v>
      </c>
      <c r="AQ230" s="8">
        <f>IF(Fietsen!E229="Wedstrijd",Fietsen!I229,0)</f>
        <v>0</v>
      </c>
      <c r="AR230" s="125"/>
      <c r="AS230" s="143">
        <f>IF(Lopen!G229="Weg",Lopen!H229,0)</f>
        <v>0</v>
      </c>
      <c r="AT230" s="8">
        <f>IF(Lopen!G229="Veld",Lopen!H229,0)</f>
        <v>0</v>
      </c>
      <c r="AU230" s="8">
        <f>IF(Lopen!G229="Piste",Lopen!H229,0)</f>
        <v>0</v>
      </c>
      <c r="AV230" s="139"/>
      <c r="AW230" s="8">
        <f>IF(Lopen!E229="Herstel",Lopen!H229,0)</f>
        <v>0</v>
      </c>
      <c r="AX230" s="8">
        <f>IF(Lopen!E229="Extensieve duur",Lopen!H229,0)</f>
        <v>0</v>
      </c>
      <c r="AY230" s="8">
        <f>IF(Lopen!E229="Tempoloop",Lopen!H229,0)</f>
        <v>0</v>
      </c>
      <c r="AZ230" s="8">
        <f>IF(Lopen!E229="Wisselloop",Lopen!H229,0)</f>
        <v>0</v>
      </c>
      <c r="BA230" s="8">
        <f>IF(Lopen!E229="Blokloop",Lopen!H229,0)</f>
        <v>0</v>
      </c>
      <c r="BB230" s="8">
        <f>IF(Lopen!E229="Versnellingen",Lopen!H229,0)</f>
        <v>0</v>
      </c>
      <c r="BC230" s="8">
        <f>IF(Lopen!E229="Fartlek",Lopen!H229,0)</f>
        <v>0</v>
      </c>
      <c r="BD230" s="8">
        <f>IF(Lopen!E229="Krachttraining",Lopen!H229,0)</f>
        <v>0</v>
      </c>
      <c r="BE230" s="144">
        <f>IF(Lopen!E229="Wedstrijd",Lopen!H229,0)</f>
        <v>0</v>
      </c>
    </row>
    <row r="231" spans="1:57">
      <c r="A231" s="199"/>
      <c r="B231" s="83" t="s">
        <v>11</v>
      </c>
      <c r="C231" s="75">
        <v>40676</v>
      </c>
      <c r="D231" s="153"/>
      <c r="E231" s="85">
        <f>IF(Zwemmen!H230&gt;0,1,0)</f>
        <v>0</v>
      </c>
      <c r="F231" s="85">
        <f>IF(Fietsen!I230&gt;0,1,0)</f>
        <v>0</v>
      </c>
      <c r="G231" s="85">
        <f>IF(Lopen!H230&gt;0,1,0)</f>
        <v>0</v>
      </c>
      <c r="H231" s="107"/>
      <c r="I231" s="95">
        <f>IF(Zwemmen!E230="Zwembad Aalst",1,0)</f>
        <v>0</v>
      </c>
      <c r="J231" s="85">
        <f>IF(Zwemmen!E230="Zwembad Brussel",1,0)</f>
        <v>0</v>
      </c>
      <c r="K231" s="85">
        <f>IF(Zwemmen!E230="Zwembad Wachtebeke",1,0)</f>
        <v>0</v>
      </c>
      <c r="L231" s="85">
        <f>IF(Zwemmen!E230="Zwembad Ander",1,0)</f>
        <v>0</v>
      </c>
      <c r="M231" s="85">
        <f>IF(Zwemmen!E230="Open Water Nieuwdonk",1,0)</f>
        <v>0</v>
      </c>
      <c r="N231" s="85">
        <f>IF(Zwemmen!E230="Open Water Ander",1,0)</f>
        <v>0</v>
      </c>
      <c r="O231" s="104"/>
      <c r="P231" s="85">
        <f t="shared" si="13"/>
        <v>0</v>
      </c>
      <c r="Q231" s="85">
        <f t="shared" si="14"/>
        <v>0</v>
      </c>
      <c r="R231" s="104"/>
      <c r="S231" s="89">
        <f>IF(Zwemmen!F230="Techniek",Zwemmen!I230,0)</f>
        <v>0</v>
      </c>
      <c r="T231" s="89">
        <f>IF(Zwemmen!F230="Extensieve uithouding",Zwemmen!I230,0)</f>
        <v>0</v>
      </c>
      <c r="U231" s="89">
        <f>IF(Zwemmen!F230="Intensieve uithouding",Zwemmen!I230,0)</f>
        <v>0</v>
      </c>
      <c r="V231" s="89">
        <f>IF(Zwemmen!F230="Snelheid",Zwemmen!I230,0)</f>
        <v>0</v>
      </c>
      <c r="W231" s="96">
        <f>IF(Zwemmen!F230="Wedstrijd",Zwemmen!I230,0)</f>
        <v>0</v>
      </c>
      <c r="X231" s="124"/>
      <c r="Y231" s="8">
        <f>IF(Fietsen!H230="Wegfiets",Fietsen!I230,0)</f>
        <v>0</v>
      </c>
      <c r="Z231" s="8">
        <f>IF(Fietsen!H230="Tijdritfiets",Fietsen!I230,0)</f>
        <v>0</v>
      </c>
      <c r="AA231" s="8">
        <f>IF(Fietsen!H230="Mountainbike",Fietsen!I230,0)</f>
        <v>0</v>
      </c>
      <c r="AB231" s="124"/>
      <c r="AC231" s="8">
        <f>IF(Fietsen!G230="Weg",Fietsen!I230,0)</f>
        <v>0</v>
      </c>
      <c r="AD231" s="8">
        <f>IF(Fietsen!G230="Rollen",Fietsen!I230,0)</f>
        <v>0</v>
      </c>
      <c r="AE231" s="8">
        <f>IF(Fietsen!G230="Veld",Fietsen!I230,0)</f>
        <v>0</v>
      </c>
      <c r="AF231" s="125"/>
      <c r="AG231" s="8">
        <f>IF(Fietsen!E230="Herstel",Fietsen!I230,0)</f>
        <v>0</v>
      </c>
      <c r="AH231" s="8">
        <f>IF(Fietsen!E230="LSD",Fietsen!I230,0)</f>
        <v>0</v>
      </c>
      <c r="AI231" s="8">
        <f>IF(Fietsen!E230="Extensieve uithouding",Fietsen!I230,0)</f>
        <v>0</v>
      </c>
      <c r="AJ231" s="8">
        <f>IF(Fietsen!E230="Intensieve uithouding",Fietsen!I230,0)</f>
        <v>0</v>
      </c>
      <c r="AK231" s="8">
        <f>IF(Fietsen!E230="Interval/Blokken",Fietsen!I230,0)</f>
        <v>0</v>
      </c>
      <c r="AL231" s="8">
        <f>IF(Fietsen!E230="VO2max",Fietsen!I230,0)</f>
        <v>0</v>
      </c>
      <c r="AM231" s="8">
        <f>IF(Fietsen!E230="Snelheid",Fietsen!I230,0)</f>
        <v>0</v>
      </c>
      <c r="AN231" s="8">
        <f>IF(Fietsen!E230="Souplesse",Fietsen!I230,0)</f>
        <v>0</v>
      </c>
      <c r="AO231" s="8">
        <f>IF(Fietsen!E230="Krachtuithouding",Fietsen!I230,0)</f>
        <v>0</v>
      </c>
      <c r="AP231" s="8">
        <f>IF(Fietsen!E230="Explosieve kracht",Fietsen!I230,0)</f>
        <v>0</v>
      </c>
      <c r="AQ231" s="8">
        <f>IF(Fietsen!E230="Wedstrijd",Fietsen!I230,0)</f>
        <v>0</v>
      </c>
      <c r="AR231" s="125"/>
      <c r="AS231" s="143">
        <f>IF(Lopen!G230="Weg",Lopen!H230,0)</f>
        <v>0</v>
      </c>
      <c r="AT231" s="8">
        <f>IF(Lopen!G230="Veld",Lopen!H230,0)</f>
        <v>0</v>
      </c>
      <c r="AU231" s="8">
        <f>IF(Lopen!G230="Piste",Lopen!H230,0)</f>
        <v>0</v>
      </c>
      <c r="AV231" s="139"/>
      <c r="AW231" s="8">
        <f>IF(Lopen!E230="Herstel",Lopen!H230,0)</f>
        <v>0</v>
      </c>
      <c r="AX231" s="8">
        <f>IF(Lopen!E230="Extensieve duur",Lopen!H230,0)</f>
        <v>0</v>
      </c>
      <c r="AY231" s="8">
        <f>IF(Lopen!E230="Tempoloop",Lopen!H230,0)</f>
        <v>0</v>
      </c>
      <c r="AZ231" s="8">
        <f>IF(Lopen!E230="Wisselloop",Lopen!H230,0)</f>
        <v>0</v>
      </c>
      <c r="BA231" s="8">
        <f>IF(Lopen!E230="Blokloop",Lopen!H230,0)</f>
        <v>0</v>
      </c>
      <c r="BB231" s="8">
        <f>IF(Lopen!E230="Versnellingen",Lopen!H230,0)</f>
        <v>0</v>
      </c>
      <c r="BC231" s="8">
        <f>IF(Lopen!E230="Fartlek",Lopen!H230,0)</f>
        <v>0</v>
      </c>
      <c r="BD231" s="8">
        <f>IF(Lopen!E230="Krachttraining",Lopen!H230,0)</f>
        <v>0</v>
      </c>
      <c r="BE231" s="144">
        <f>IF(Lopen!E230="Wedstrijd",Lopen!H230,0)</f>
        <v>0</v>
      </c>
    </row>
    <row r="232" spans="1:57">
      <c r="A232" s="199"/>
      <c r="B232" s="19" t="s">
        <v>12</v>
      </c>
      <c r="C232" s="77">
        <v>40677</v>
      </c>
      <c r="D232" s="153"/>
      <c r="E232" s="86">
        <f>IF(Zwemmen!H231&gt;0,1,0)</f>
        <v>0</v>
      </c>
      <c r="F232" s="86">
        <f>IF(Fietsen!I231&gt;0,1,0)</f>
        <v>0</v>
      </c>
      <c r="G232" s="86">
        <f>IF(Lopen!H231&gt;0,1,0)</f>
        <v>0</v>
      </c>
      <c r="H232" s="107"/>
      <c r="I232" s="97">
        <f>IF(Zwemmen!E231="Zwembad Aalst",1,0)</f>
        <v>0</v>
      </c>
      <c r="J232" s="86">
        <f>IF(Zwemmen!E231="Zwembad Brussel",1,0)</f>
        <v>0</v>
      </c>
      <c r="K232" s="86">
        <f>IF(Zwemmen!E231="Zwembad Wachtebeke",1,0)</f>
        <v>0</v>
      </c>
      <c r="L232" s="86">
        <f>IF(Zwemmen!E231="Zwembad Ander",1,0)</f>
        <v>0</v>
      </c>
      <c r="M232" s="86">
        <f>IF(Zwemmen!E231="Open Water Nieuwdonk",1,0)</f>
        <v>0</v>
      </c>
      <c r="N232" s="86">
        <f>IF(Zwemmen!E231="Open Water Ander",1,0)</f>
        <v>0</v>
      </c>
      <c r="O232" s="104"/>
      <c r="P232" s="86">
        <f t="shared" si="13"/>
        <v>0</v>
      </c>
      <c r="Q232" s="86">
        <f t="shared" si="14"/>
        <v>0</v>
      </c>
      <c r="R232" s="104"/>
      <c r="S232" s="90">
        <f>IF(Zwemmen!F231="Techniek",Zwemmen!I231,0)</f>
        <v>0</v>
      </c>
      <c r="T232" s="90">
        <f>IF(Zwemmen!F231="Extensieve uithouding",Zwemmen!I231,0)</f>
        <v>0</v>
      </c>
      <c r="U232" s="90">
        <f>IF(Zwemmen!F231="Intensieve uithouding",Zwemmen!I231,0)</f>
        <v>0</v>
      </c>
      <c r="V232" s="90">
        <f>IF(Zwemmen!F231="Snelheid",Zwemmen!I231,0)</f>
        <v>0</v>
      </c>
      <c r="W232" s="98">
        <f>IF(Zwemmen!F231="Wedstrijd",Zwemmen!I231,0)</f>
        <v>0</v>
      </c>
      <c r="X232" s="124"/>
      <c r="Y232" s="122">
        <f>IF(Fietsen!H231="Wegfiets",Fietsen!I231,0)</f>
        <v>0</v>
      </c>
      <c r="Z232" s="122">
        <f>IF(Fietsen!H231="Tijdritfiets",Fietsen!I231,0)</f>
        <v>0</v>
      </c>
      <c r="AA232" s="122">
        <f>IF(Fietsen!H231="Mountainbike",Fietsen!I231,0)</f>
        <v>0</v>
      </c>
      <c r="AB232" s="124"/>
      <c r="AC232" s="122">
        <f>IF(Fietsen!G231="Weg",Fietsen!I231,0)</f>
        <v>0</v>
      </c>
      <c r="AD232" s="122">
        <f>IF(Fietsen!G231="Rollen",Fietsen!I231,0)</f>
        <v>0</v>
      </c>
      <c r="AE232" s="122">
        <f>IF(Fietsen!G231="Veld",Fietsen!I231,0)</f>
        <v>0</v>
      </c>
      <c r="AF232" s="125"/>
      <c r="AG232" s="122">
        <f>IF(Fietsen!E231="Herstel",Fietsen!I231,0)</f>
        <v>0</v>
      </c>
      <c r="AH232" s="122">
        <f>IF(Fietsen!E231="LSD",Fietsen!I231,0)</f>
        <v>0</v>
      </c>
      <c r="AI232" s="122">
        <f>IF(Fietsen!E231="Extensieve uithouding",Fietsen!I231,0)</f>
        <v>0</v>
      </c>
      <c r="AJ232" s="122">
        <f>IF(Fietsen!E231="Intensieve uithouding",Fietsen!I231,0)</f>
        <v>0</v>
      </c>
      <c r="AK232" s="122">
        <f>IF(Fietsen!E231="Interval/Blokken",Fietsen!I231,0)</f>
        <v>0</v>
      </c>
      <c r="AL232" s="122">
        <f>IF(Fietsen!E231="VO2max",Fietsen!I231,0)</f>
        <v>0</v>
      </c>
      <c r="AM232" s="122">
        <f>IF(Fietsen!E231="Snelheid",Fietsen!I231,0)</f>
        <v>0</v>
      </c>
      <c r="AN232" s="122">
        <f>IF(Fietsen!E231="Souplesse",Fietsen!I231,0)</f>
        <v>0</v>
      </c>
      <c r="AO232" s="122">
        <f>IF(Fietsen!E231="Krachtuithouding",Fietsen!I231,0)</f>
        <v>0</v>
      </c>
      <c r="AP232" s="122">
        <f>IF(Fietsen!E231="Explosieve kracht",Fietsen!I231,0)</f>
        <v>0</v>
      </c>
      <c r="AQ232" s="122">
        <f>IF(Fietsen!E231="Wedstrijd",Fietsen!I231,0)</f>
        <v>0</v>
      </c>
      <c r="AR232" s="125"/>
      <c r="AS232" s="141">
        <f>IF(Lopen!G231="Weg",Lopen!H231,0)</f>
        <v>0</v>
      </c>
      <c r="AT232" s="122">
        <f>IF(Lopen!G231="Veld",Lopen!H231,0)</f>
        <v>0</v>
      </c>
      <c r="AU232" s="122">
        <f>IF(Lopen!G231="Piste",Lopen!H231,0)</f>
        <v>0</v>
      </c>
      <c r="AV232" s="139"/>
      <c r="AW232" s="122">
        <f>IF(Lopen!E231="Herstel",Lopen!H231,0)</f>
        <v>0</v>
      </c>
      <c r="AX232" s="122">
        <f>IF(Lopen!E231="Extensieve duur",Lopen!H231,0)</f>
        <v>0</v>
      </c>
      <c r="AY232" s="122">
        <f>IF(Lopen!E231="Tempoloop",Lopen!H231,0)</f>
        <v>0</v>
      </c>
      <c r="AZ232" s="122">
        <f>IF(Lopen!E231="Wisselloop",Lopen!H231,0)</f>
        <v>0</v>
      </c>
      <c r="BA232" s="122">
        <f>IF(Lopen!E231="Blokloop",Lopen!H231,0)</f>
        <v>0</v>
      </c>
      <c r="BB232" s="122">
        <f>IF(Lopen!E231="Versnellingen",Lopen!H231,0)</f>
        <v>0</v>
      </c>
      <c r="BC232" s="122">
        <f>IF(Lopen!E231="Fartlek",Lopen!H231,0)</f>
        <v>0</v>
      </c>
      <c r="BD232" s="122">
        <f>IF(Lopen!E231="Krachttraining",Lopen!H231,0)</f>
        <v>0</v>
      </c>
      <c r="BE232" s="142">
        <f>IF(Lopen!E231="Wedstrijd",Lopen!H231,0)</f>
        <v>0</v>
      </c>
    </row>
    <row r="233" spans="1:57">
      <c r="A233" s="199"/>
      <c r="B233" s="19" t="s">
        <v>13</v>
      </c>
      <c r="C233" s="77">
        <v>40678</v>
      </c>
      <c r="D233" s="153"/>
      <c r="E233" s="86">
        <f>IF(Zwemmen!H232&gt;0,1,0)</f>
        <v>0</v>
      </c>
      <c r="F233" s="86">
        <f>IF(Fietsen!I232&gt;0,1,0)</f>
        <v>0</v>
      </c>
      <c r="G233" s="86">
        <f>IF(Lopen!H232&gt;0,1,0)</f>
        <v>0</v>
      </c>
      <c r="H233" s="107"/>
      <c r="I233" s="97">
        <f>IF(Zwemmen!E232="Zwembad Aalst",1,0)</f>
        <v>0</v>
      </c>
      <c r="J233" s="86">
        <f>IF(Zwemmen!E232="Zwembad Brussel",1,0)</f>
        <v>0</v>
      </c>
      <c r="K233" s="86">
        <f>IF(Zwemmen!E232="Zwembad Wachtebeke",1,0)</f>
        <v>0</v>
      </c>
      <c r="L233" s="86">
        <f>IF(Zwemmen!E232="Zwembad Ander",1,0)</f>
        <v>0</v>
      </c>
      <c r="M233" s="86">
        <f>IF(Zwemmen!E232="Open Water Nieuwdonk",1,0)</f>
        <v>0</v>
      </c>
      <c r="N233" s="86">
        <f>IF(Zwemmen!E232="Open Water Ander",1,0)</f>
        <v>0</v>
      </c>
      <c r="O233" s="104"/>
      <c r="P233" s="86">
        <f t="shared" si="13"/>
        <v>0</v>
      </c>
      <c r="Q233" s="86">
        <f t="shared" si="14"/>
        <v>0</v>
      </c>
      <c r="R233" s="104"/>
      <c r="S233" s="90">
        <f>IF(Zwemmen!F232="Techniek",Zwemmen!I232,0)</f>
        <v>0</v>
      </c>
      <c r="T233" s="90">
        <f>IF(Zwemmen!F232="Extensieve uithouding",Zwemmen!I232,0)</f>
        <v>0</v>
      </c>
      <c r="U233" s="90">
        <f>IF(Zwemmen!F232="Intensieve uithouding",Zwemmen!I232,0)</f>
        <v>0</v>
      </c>
      <c r="V233" s="90">
        <f>IF(Zwemmen!F232="Snelheid",Zwemmen!I232,0)</f>
        <v>0</v>
      </c>
      <c r="W233" s="98">
        <f>IF(Zwemmen!F232="Wedstrijd",Zwemmen!I232,0)</f>
        <v>0</v>
      </c>
      <c r="X233" s="124"/>
      <c r="Y233" s="122">
        <f>IF(Fietsen!H232="Wegfiets",Fietsen!I232,0)</f>
        <v>0</v>
      </c>
      <c r="Z233" s="122">
        <f>IF(Fietsen!H232="Tijdritfiets",Fietsen!I232,0)</f>
        <v>0</v>
      </c>
      <c r="AA233" s="122">
        <f>IF(Fietsen!H232="Mountainbike",Fietsen!I232,0)</f>
        <v>0</v>
      </c>
      <c r="AB233" s="124"/>
      <c r="AC233" s="122">
        <f>IF(Fietsen!G232="Weg",Fietsen!I232,0)</f>
        <v>0</v>
      </c>
      <c r="AD233" s="122">
        <f>IF(Fietsen!G232="Rollen",Fietsen!I232,0)</f>
        <v>0</v>
      </c>
      <c r="AE233" s="122">
        <f>IF(Fietsen!G232="Veld",Fietsen!I232,0)</f>
        <v>0</v>
      </c>
      <c r="AF233" s="125"/>
      <c r="AG233" s="122">
        <f>IF(Fietsen!E232="Herstel",Fietsen!I232,0)</f>
        <v>0</v>
      </c>
      <c r="AH233" s="122">
        <f>IF(Fietsen!E232="LSD",Fietsen!I232,0)</f>
        <v>0</v>
      </c>
      <c r="AI233" s="122">
        <f>IF(Fietsen!E232="Extensieve uithouding",Fietsen!I232,0)</f>
        <v>0</v>
      </c>
      <c r="AJ233" s="122">
        <f>IF(Fietsen!E232="Intensieve uithouding",Fietsen!I232,0)</f>
        <v>0</v>
      </c>
      <c r="AK233" s="122">
        <f>IF(Fietsen!E232="Interval/Blokken",Fietsen!I232,0)</f>
        <v>0</v>
      </c>
      <c r="AL233" s="122">
        <f>IF(Fietsen!E232="VO2max",Fietsen!I232,0)</f>
        <v>0</v>
      </c>
      <c r="AM233" s="122">
        <f>IF(Fietsen!E232="Snelheid",Fietsen!I232,0)</f>
        <v>0</v>
      </c>
      <c r="AN233" s="122">
        <f>IF(Fietsen!E232="Souplesse",Fietsen!I232,0)</f>
        <v>0</v>
      </c>
      <c r="AO233" s="122">
        <f>IF(Fietsen!E232="Krachtuithouding",Fietsen!I232,0)</f>
        <v>0</v>
      </c>
      <c r="AP233" s="122">
        <f>IF(Fietsen!E232="Explosieve kracht",Fietsen!I232,0)</f>
        <v>0</v>
      </c>
      <c r="AQ233" s="122">
        <f>IF(Fietsen!E232="Wedstrijd",Fietsen!I232,0)</f>
        <v>0</v>
      </c>
      <c r="AR233" s="125"/>
      <c r="AS233" s="141">
        <f>IF(Lopen!G232="Weg",Lopen!H232,0)</f>
        <v>0</v>
      </c>
      <c r="AT233" s="122">
        <f>IF(Lopen!G232="Veld",Lopen!H232,0)</f>
        <v>0</v>
      </c>
      <c r="AU233" s="122">
        <f>IF(Lopen!G232="Piste",Lopen!H232,0)</f>
        <v>0</v>
      </c>
      <c r="AV233" s="139"/>
      <c r="AW233" s="122">
        <f>IF(Lopen!E232="Herstel",Lopen!H232,0)</f>
        <v>0</v>
      </c>
      <c r="AX233" s="122">
        <f>IF(Lopen!E232="Extensieve duur",Lopen!H232,0)</f>
        <v>0</v>
      </c>
      <c r="AY233" s="122">
        <f>IF(Lopen!E232="Tempoloop",Lopen!H232,0)</f>
        <v>0</v>
      </c>
      <c r="AZ233" s="122">
        <f>IF(Lopen!E232="Wisselloop",Lopen!H232,0)</f>
        <v>0</v>
      </c>
      <c r="BA233" s="122">
        <f>IF(Lopen!E232="Blokloop",Lopen!H232,0)</f>
        <v>0</v>
      </c>
      <c r="BB233" s="122">
        <f>IF(Lopen!E232="Versnellingen",Lopen!H232,0)</f>
        <v>0</v>
      </c>
      <c r="BC233" s="122">
        <f>IF(Lopen!E232="Fartlek",Lopen!H232,0)</f>
        <v>0</v>
      </c>
      <c r="BD233" s="122">
        <f>IF(Lopen!E232="Krachttraining",Lopen!H232,0)</f>
        <v>0</v>
      </c>
      <c r="BE233" s="142">
        <f>IF(Lopen!E232="Wedstrijd",Lopen!H232,0)</f>
        <v>0</v>
      </c>
    </row>
    <row r="234" spans="1:57">
      <c r="A234" s="199" t="s">
        <v>53</v>
      </c>
      <c r="B234" s="83" t="s">
        <v>14</v>
      </c>
      <c r="C234" s="75">
        <v>40679</v>
      </c>
      <c r="D234" s="153"/>
      <c r="E234" s="85">
        <f>IF(Zwemmen!H233&gt;0,1,0)</f>
        <v>0</v>
      </c>
      <c r="F234" s="85">
        <f>IF(Fietsen!I233&gt;0,1,0)</f>
        <v>0</v>
      </c>
      <c r="G234" s="85">
        <f>IF(Lopen!H233&gt;0,1,0)</f>
        <v>0</v>
      </c>
      <c r="H234" s="107"/>
      <c r="I234" s="95">
        <f>IF(Zwemmen!E233="Zwembad Aalst",1,0)</f>
        <v>0</v>
      </c>
      <c r="J234" s="85">
        <f>IF(Zwemmen!E233="Zwembad Brussel",1,0)</f>
        <v>0</v>
      </c>
      <c r="K234" s="85">
        <f>IF(Zwemmen!E233="Zwembad Wachtebeke",1,0)</f>
        <v>0</v>
      </c>
      <c r="L234" s="85">
        <f>IF(Zwemmen!E233="Zwembad Ander",1,0)</f>
        <v>0</v>
      </c>
      <c r="M234" s="85">
        <f>IF(Zwemmen!E233="Open Water Nieuwdonk",1,0)</f>
        <v>0</v>
      </c>
      <c r="N234" s="85">
        <f>IF(Zwemmen!E233="Open Water Ander",1,0)</f>
        <v>0</v>
      </c>
      <c r="O234" s="104"/>
      <c r="P234" s="85">
        <f t="shared" si="13"/>
        <v>0</v>
      </c>
      <c r="Q234" s="85">
        <f t="shared" si="14"/>
        <v>0</v>
      </c>
      <c r="R234" s="104"/>
      <c r="S234" s="89">
        <f>IF(Zwemmen!F233="Techniek",Zwemmen!I233,0)</f>
        <v>0</v>
      </c>
      <c r="T234" s="89">
        <f>IF(Zwemmen!F233="Extensieve uithouding",Zwemmen!I233,0)</f>
        <v>0</v>
      </c>
      <c r="U234" s="89">
        <f>IF(Zwemmen!F233="Intensieve uithouding",Zwemmen!I233,0)</f>
        <v>0</v>
      </c>
      <c r="V234" s="89">
        <f>IF(Zwemmen!F233="Snelheid",Zwemmen!I233,0)</f>
        <v>0</v>
      </c>
      <c r="W234" s="96">
        <f>IF(Zwemmen!F233="Wedstrijd",Zwemmen!I233,0)</f>
        <v>0</v>
      </c>
      <c r="X234" s="124"/>
      <c r="Y234" s="8">
        <f>IF(Fietsen!H233="Wegfiets",Fietsen!I233,0)</f>
        <v>0</v>
      </c>
      <c r="Z234" s="8">
        <f>IF(Fietsen!H233="Tijdritfiets",Fietsen!I233,0)</f>
        <v>0</v>
      </c>
      <c r="AA234" s="8">
        <f>IF(Fietsen!H233="Mountainbike",Fietsen!I233,0)</f>
        <v>0</v>
      </c>
      <c r="AB234" s="124"/>
      <c r="AC234" s="8">
        <f>IF(Fietsen!G233="Weg",Fietsen!I233,0)</f>
        <v>0</v>
      </c>
      <c r="AD234" s="8">
        <f>IF(Fietsen!G233="Rollen",Fietsen!I233,0)</f>
        <v>0</v>
      </c>
      <c r="AE234" s="8">
        <f>IF(Fietsen!G233="Veld",Fietsen!I233,0)</f>
        <v>0</v>
      </c>
      <c r="AF234" s="125"/>
      <c r="AG234" s="8">
        <f>IF(Fietsen!E233="Herstel",Fietsen!I233,0)</f>
        <v>0</v>
      </c>
      <c r="AH234" s="8">
        <f>IF(Fietsen!E233="LSD",Fietsen!I233,0)</f>
        <v>0</v>
      </c>
      <c r="AI234" s="8">
        <f>IF(Fietsen!E233="Extensieve uithouding",Fietsen!I233,0)</f>
        <v>0</v>
      </c>
      <c r="AJ234" s="8">
        <f>IF(Fietsen!E233="Intensieve uithouding",Fietsen!I233,0)</f>
        <v>0</v>
      </c>
      <c r="AK234" s="8">
        <f>IF(Fietsen!E233="Interval/Blokken",Fietsen!I233,0)</f>
        <v>0</v>
      </c>
      <c r="AL234" s="8">
        <f>IF(Fietsen!E233="VO2max",Fietsen!I233,0)</f>
        <v>0</v>
      </c>
      <c r="AM234" s="8">
        <f>IF(Fietsen!E233="Snelheid",Fietsen!I233,0)</f>
        <v>0</v>
      </c>
      <c r="AN234" s="8">
        <f>IF(Fietsen!E233="Souplesse",Fietsen!I233,0)</f>
        <v>0</v>
      </c>
      <c r="AO234" s="8">
        <f>IF(Fietsen!E233="Krachtuithouding",Fietsen!I233,0)</f>
        <v>0</v>
      </c>
      <c r="AP234" s="8">
        <f>IF(Fietsen!E233="Explosieve kracht",Fietsen!I233,0)</f>
        <v>0</v>
      </c>
      <c r="AQ234" s="8">
        <f>IF(Fietsen!E233="Wedstrijd",Fietsen!I233,0)</f>
        <v>0</v>
      </c>
      <c r="AR234" s="125"/>
      <c r="AS234" s="143">
        <f>IF(Lopen!G233="Weg",Lopen!H233,0)</f>
        <v>0</v>
      </c>
      <c r="AT234" s="8">
        <f>IF(Lopen!G233="Veld",Lopen!H233,0)</f>
        <v>0</v>
      </c>
      <c r="AU234" s="8">
        <f>IF(Lopen!G233="Piste",Lopen!H233,0)</f>
        <v>0</v>
      </c>
      <c r="AV234" s="139"/>
      <c r="AW234" s="8">
        <f>IF(Lopen!E233="Herstel",Lopen!H233,0)</f>
        <v>0</v>
      </c>
      <c r="AX234" s="8">
        <f>IF(Lopen!E233="Extensieve duur",Lopen!H233,0)</f>
        <v>0</v>
      </c>
      <c r="AY234" s="8">
        <f>IF(Lopen!E233="Tempoloop",Lopen!H233,0)</f>
        <v>0</v>
      </c>
      <c r="AZ234" s="8">
        <f>IF(Lopen!E233="Wisselloop",Lopen!H233,0)</f>
        <v>0</v>
      </c>
      <c r="BA234" s="8">
        <f>IF(Lopen!E233="Blokloop",Lopen!H233,0)</f>
        <v>0</v>
      </c>
      <c r="BB234" s="8">
        <f>IF(Lopen!E233="Versnellingen",Lopen!H233,0)</f>
        <v>0</v>
      </c>
      <c r="BC234" s="8">
        <f>IF(Lopen!E233="Fartlek",Lopen!H233,0)</f>
        <v>0</v>
      </c>
      <c r="BD234" s="8">
        <f>IF(Lopen!E233="Krachttraining",Lopen!H233,0)</f>
        <v>0</v>
      </c>
      <c r="BE234" s="144">
        <f>IF(Lopen!E233="Wedstrijd",Lopen!H233,0)</f>
        <v>0</v>
      </c>
    </row>
    <row r="235" spans="1:57">
      <c r="A235" s="199"/>
      <c r="B235" s="83" t="s">
        <v>15</v>
      </c>
      <c r="C235" s="75">
        <v>40680</v>
      </c>
      <c r="D235" s="153"/>
      <c r="E235" s="85">
        <f>IF(Zwemmen!H234&gt;0,1,0)</f>
        <v>0</v>
      </c>
      <c r="F235" s="85">
        <f>IF(Fietsen!I234&gt;0,1,0)</f>
        <v>0</v>
      </c>
      <c r="G235" s="85">
        <f>IF(Lopen!H234&gt;0,1,0)</f>
        <v>0</v>
      </c>
      <c r="H235" s="107"/>
      <c r="I235" s="95">
        <f>IF(Zwemmen!E234="Zwembad Aalst",1,0)</f>
        <v>0</v>
      </c>
      <c r="J235" s="85">
        <f>IF(Zwemmen!E234="Zwembad Brussel",1,0)</f>
        <v>0</v>
      </c>
      <c r="K235" s="85">
        <f>IF(Zwemmen!E234="Zwembad Wachtebeke",1,0)</f>
        <v>0</v>
      </c>
      <c r="L235" s="85">
        <f>IF(Zwemmen!E234="Zwembad Ander",1,0)</f>
        <v>0</v>
      </c>
      <c r="M235" s="85">
        <f>IF(Zwemmen!E234="Open Water Nieuwdonk",1,0)</f>
        <v>0</v>
      </c>
      <c r="N235" s="85">
        <f>IF(Zwemmen!E234="Open Water Ander",1,0)</f>
        <v>0</v>
      </c>
      <c r="O235" s="104"/>
      <c r="P235" s="85">
        <f t="shared" si="13"/>
        <v>0</v>
      </c>
      <c r="Q235" s="85">
        <f t="shared" si="14"/>
        <v>0</v>
      </c>
      <c r="R235" s="104"/>
      <c r="S235" s="89">
        <f>IF(Zwemmen!F234="Techniek",Zwemmen!I234,0)</f>
        <v>0</v>
      </c>
      <c r="T235" s="89">
        <f>IF(Zwemmen!F234="Extensieve uithouding",Zwemmen!I234,0)</f>
        <v>0</v>
      </c>
      <c r="U235" s="89">
        <f>IF(Zwemmen!F234="Intensieve uithouding",Zwemmen!I234,0)</f>
        <v>0</v>
      </c>
      <c r="V235" s="89">
        <f>IF(Zwemmen!F234="Snelheid",Zwemmen!I234,0)</f>
        <v>0</v>
      </c>
      <c r="W235" s="96">
        <f>IF(Zwemmen!F234="Wedstrijd",Zwemmen!I234,0)</f>
        <v>0</v>
      </c>
      <c r="X235" s="124"/>
      <c r="Y235" s="8">
        <f>IF(Fietsen!H234="Wegfiets",Fietsen!I234,0)</f>
        <v>0</v>
      </c>
      <c r="Z235" s="8">
        <f>IF(Fietsen!H234="Tijdritfiets",Fietsen!I234,0)</f>
        <v>0</v>
      </c>
      <c r="AA235" s="8">
        <f>IF(Fietsen!H234="Mountainbike",Fietsen!I234,0)</f>
        <v>0</v>
      </c>
      <c r="AB235" s="124"/>
      <c r="AC235" s="8">
        <f>IF(Fietsen!G234="Weg",Fietsen!I234,0)</f>
        <v>0</v>
      </c>
      <c r="AD235" s="8">
        <f>IF(Fietsen!G234="Rollen",Fietsen!I234,0)</f>
        <v>0</v>
      </c>
      <c r="AE235" s="8">
        <f>IF(Fietsen!G234="Veld",Fietsen!I234,0)</f>
        <v>0</v>
      </c>
      <c r="AF235" s="125"/>
      <c r="AG235" s="8">
        <f>IF(Fietsen!E234="Herstel",Fietsen!I234,0)</f>
        <v>0</v>
      </c>
      <c r="AH235" s="8">
        <f>IF(Fietsen!E234="LSD",Fietsen!I234,0)</f>
        <v>0</v>
      </c>
      <c r="AI235" s="8">
        <f>IF(Fietsen!E234="Extensieve uithouding",Fietsen!I234,0)</f>
        <v>0</v>
      </c>
      <c r="AJ235" s="8">
        <f>IF(Fietsen!E234="Intensieve uithouding",Fietsen!I234,0)</f>
        <v>0</v>
      </c>
      <c r="AK235" s="8">
        <f>IF(Fietsen!E234="Interval/Blokken",Fietsen!I234,0)</f>
        <v>0</v>
      </c>
      <c r="AL235" s="8">
        <f>IF(Fietsen!E234="VO2max",Fietsen!I234,0)</f>
        <v>0</v>
      </c>
      <c r="AM235" s="8">
        <f>IF(Fietsen!E234="Snelheid",Fietsen!I234,0)</f>
        <v>0</v>
      </c>
      <c r="AN235" s="8">
        <f>IF(Fietsen!E234="Souplesse",Fietsen!I234,0)</f>
        <v>0</v>
      </c>
      <c r="AO235" s="8">
        <f>IF(Fietsen!E234="Krachtuithouding",Fietsen!I234,0)</f>
        <v>0</v>
      </c>
      <c r="AP235" s="8">
        <f>IF(Fietsen!E234="Explosieve kracht",Fietsen!I234,0)</f>
        <v>0</v>
      </c>
      <c r="AQ235" s="8">
        <f>IF(Fietsen!E234="Wedstrijd",Fietsen!I234,0)</f>
        <v>0</v>
      </c>
      <c r="AR235" s="125"/>
      <c r="AS235" s="143">
        <f>IF(Lopen!G234="Weg",Lopen!H234,0)</f>
        <v>0</v>
      </c>
      <c r="AT235" s="8">
        <f>IF(Lopen!G234="Veld",Lopen!H234,0)</f>
        <v>0</v>
      </c>
      <c r="AU235" s="8">
        <f>IF(Lopen!G234="Piste",Lopen!H234,0)</f>
        <v>0</v>
      </c>
      <c r="AV235" s="139"/>
      <c r="AW235" s="8">
        <f>IF(Lopen!E234="Herstel",Lopen!H234,0)</f>
        <v>0</v>
      </c>
      <c r="AX235" s="8">
        <f>IF(Lopen!E234="Extensieve duur",Lopen!H234,0)</f>
        <v>0</v>
      </c>
      <c r="AY235" s="8">
        <f>IF(Lopen!E234="Tempoloop",Lopen!H234,0)</f>
        <v>0</v>
      </c>
      <c r="AZ235" s="8">
        <f>IF(Lopen!E234="Wisselloop",Lopen!H234,0)</f>
        <v>0</v>
      </c>
      <c r="BA235" s="8">
        <f>IF(Lopen!E234="Blokloop",Lopen!H234,0)</f>
        <v>0</v>
      </c>
      <c r="BB235" s="8">
        <f>IF(Lopen!E234="Versnellingen",Lopen!H234,0)</f>
        <v>0</v>
      </c>
      <c r="BC235" s="8">
        <f>IF(Lopen!E234="Fartlek",Lopen!H234,0)</f>
        <v>0</v>
      </c>
      <c r="BD235" s="8">
        <f>IF(Lopen!E234="Krachttraining",Lopen!H234,0)</f>
        <v>0</v>
      </c>
      <c r="BE235" s="144">
        <f>IF(Lopen!E234="Wedstrijd",Lopen!H234,0)</f>
        <v>0</v>
      </c>
    </row>
    <row r="236" spans="1:57">
      <c r="A236" s="199"/>
      <c r="B236" s="83" t="s">
        <v>16</v>
      </c>
      <c r="C236" s="75">
        <v>40681</v>
      </c>
      <c r="D236" s="153"/>
      <c r="E236" s="85">
        <f>IF(Zwemmen!H235&gt;0,1,0)</f>
        <v>0</v>
      </c>
      <c r="F236" s="85">
        <f>IF(Fietsen!I235&gt;0,1,0)</f>
        <v>0</v>
      </c>
      <c r="G236" s="85">
        <f>IF(Lopen!H235&gt;0,1,0)</f>
        <v>0</v>
      </c>
      <c r="H236" s="107"/>
      <c r="I236" s="95">
        <f>IF(Zwemmen!E235="Zwembad Aalst",1,0)</f>
        <v>0</v>
      </c>
      <c r="J236" s="85">
        <f>IF(Zwemmen!E235="Zwembad Brussel",1,0)</f>
        <v>0</v>
      </c>
      <c r="K236" s="85">
        <f>IF(Zwemmen!E235="Zwembad Wachtebeke",1,0)</f>
        <v>0</v>
      </c>
      <c r="L236" s="85">
        <f>IF(Zwemmen!E235="Zwembad Ander",1,0)</f>
        <v>0</v>
      </c>
      <c r="M236" s="85">
        <f>IF(Zwemmen!E235="Open Water Nieuwdonk",1,0)</f>
        <v>0</v>
      </c>
      <c r="N236" s="85">
        <f>IF(Zwemmen!E235="Open Water Ander",1,0)</f>
        <v>0</v>
      </c>
      <c r="O236" s="104"/>
      <c r="P236" s="85">
        <f t="shared" si="13"/>
        <v>0</v>
      </c>
      <c r="Q236" s="85">
        <f t="shared" si="14"/>
        <v>0</v>
      </c>
      <c r="R236" s="104"/>
      <c r="S236" s="89">
        <f>IF(Zwemmen!F235="Techniek",Zwemmen!I235,0)</f>
        <v>0</v>
      </c>
      <c r="T236" s="89">
        <f>IF(Zwemmen!F235="Extensieve uithouding",Zwemmen!I235,0)</f>
        <v>0</v>
      </c>
      <c r="U236" s="89">
        <f>IF(Zwemmen!F235="Intensieve uithouding",Zwemmen!I235,0)</f>
        <v>0</v>
      </c>
      <c r="V236" s="89">
        <f>IF(Zwemmen!F235="Snelheid",Zwemmen!I235,0)</f>
        <v>0</v>
      </c>
      <c r="W236" s="96">
        <f>IF(Zwemmen!F235="Wedstrijd",Zwemmen!I235,0)</f>
        <v>0</v>
      </c>
      <c r="X236" s="124"/>
      <c r="Y236" s="8">
        <f>IF(Fietsen!H235="Wegfiets",Fietsen!I235,0)</f>
        <v>0</v>
      </c>
      <c r="Z236" s="8">
        <f>IF(Fietsen!H235="Tijdritfiets",Fietsen!I235,0)</f>
        <v>0</v>
      </c>
      <c r="AA236" s="8">
        <f>IF(Fietsen!H235="Mountainbike",Fietsen!I235,0)</f>
        <v>0</v>
      </c>
      <c r="AB236" s="124"/>
      <c r="AC236" s="8">
        <f>IF(Fietsen!G235="Weg",Fietsen!I235,0)</f>
        <v>0</v>
      </c>
      <c r="AD236" s="8">
        <f>IF(Fietsen!G235="Rollen",Fietsen!I235,0)</f>
        <v>0</v>
      </c>
      <c r="AE236" s="8">
        <f>IF(Fietsen!G235="Veld",Fietsen!I235,0)</f>
        <v>0</v>
      </c>
      <c r="AF236" s="125"/>
      <c r="AG236" s="8">
        <f>IF(Fietsen!E235="Herstel",Fietsen!I235,0)</f>
        <v>0</v>
      </c>
      <c r="AH236" s="8">
        <f>IF(Fietsen!E235="LSD",Fietsen!I235,0)</f>
        <v>0</v>
      </c>
      <c r="AI236" s="8">
        <f>IF(Fietsen!E235="Extensieve uithouding",Fietsen!I235,0)</f>
        <v>0</v>
      </c>
      <c r="AJ236" s="8">
        <f>IF(Fietsen!E235="Intensieve uithouding",Fietsen!I235,0)</f>
        <v>0</v>
      </c>
      <c r="AK236" s="8">
        <f>IF(Fietsen!E235="Interval/Blokken",Fietsen!I235,0)</f>
        <v>0</v>
      </c>
      <c r="AL236" s="8">
        <f>IF(Fietsen!E235="VO2max",Fietsen!I235,0)</f>
        <v>0</v>
      </c>
      <c r="AM236" s="8">
        <f>IF(Fietsen!E235="Snelheid",Fietsen!I235,0)</f>
        <v>0</v>
      </c>
      <c r="AN236" s="8">
        <f>IF(Fietsen!E235="Souplesse",Fietsen!I235,0)</f>
        <v>0</v>
      </c>
      <c r="AO236" s="8">
        <f>IF(Fietsen!E235="Krachtuithouding",Fietsen!I235,0)</f>
        <v>0</v>
      </c>
      <c r="AP236" s="8">
        <f>IF(Fietsen!E235="Explosieve kracht",Fietsen!I235,0)</f>
        <v>0</v>
      </c>
      <c r="AQ236" s="8">
        <f>IF(Fietsen!E235="Wedstrijd",Fietsen!I235,0)</f>
        <v>0</v>
      </c>
      <c r="AR236" s="125"/>
      <c r="AS236" s="143">
        <f>IF(Lopen!G235="Weg",Lopen!H235,0)</f>
        <v>0</v>
      </c>
      <c r="AT236" s="8">
        <f>IF(Lopen!G235="Veld",Lopen!H235,0)</f>
        <v>0</v>
      </c>
      <c r="AU236" s="8">
        <f>IF(Lopen!G235="Piste",Lopen!H235,0)</f>
        <v>0</v>
      </c>
      <c r="AV236" s="139"/>
      <c r="AW236" s="8">
        <f>IF(Lopen!E235="Herstel",Lopen!H235,0)</f>
        <v>0</v>
      </c>
      <c r="AX236" s="8">
        <f>IF(Lopen!E235="Extensieve duur",Lopen!H235,0)</f>
        <v>0</v>
      </c>
      <c r="AY236" s="8">
        <f>IF(Lopen!E235="Tempoloop",Lopen!H235,0)</f>
        <v>0</v>
      </c>
      <c r="AZ236" s="8">
        <f>IF(Lopen!E235="Wisselloop",Lopen!H235,0)</f>
        <v>0</v>
      </c>
      <c r="BA236" s="8">
        <f>IF(Lopen!E235="Blokloop",Lopen!H235,0)</f>
        <v>0</v>
      </c>
      <c r="BB236" s="8">
        <f>IF(Lopen!E235="Versnellingen",Lopen!H235,0)</f>
        <v>0</v>
      </c>
      <c r="BC236" s="8">
        <f>IF(Lopen!E235="Fartlek",Lopen!H235,0)</f>
        <v>0</v>
      </c>
      <c r="BD236" s="8">
        <f>IF(Lopen!E235="Krachttraining",Lopen!H235,0)</f>
        <v>0</v>
      </c>
      <c r="BE236" s="144">
        <f>IF(Lopen!E235="Wedstrijd",Lopen!H235,0)</f>
        <v>0</v>
      </c>
    </row>
    <row r="237" spans="1:57">
      <c r="A237" s="199"/>
      <c r="B237" s="83" t="s">
        <v>17</v>
      </c>
      <c r="C237" s="75">
        <v>40682</v>
      </c>
      <c r="D237" s="153"/>
      <c r="E237" s="85">
        <f>IF(Zwemmen!H236&gt;0,1,0)</f>
        <v>0</v>
      </c>
      <c r="F237" s="85">
        <f>IF(Fietsen!I236&gt;0,1,0)</f>
        <v>0</v>
      </c>
      <c r="G237" s="85">
        <f>IF(Lopen!H236&gt;0,1,0)</f>
        <v>0</v>
      </c>
      <c r="H237" s="107"/>
      <c r="I237" s="95">
        <f>IF(Zwemmen!E236="Zwembad Aalst",1,0)</f>
        <v>0</v>
      </c>
      <c r="J237" s="85">
        <f>IF(Zwemmen!E236="Zwembad Brussel",1,0)</f>
        <v>0</v>
      </c>
      <c r="K237" s="85">
        <f>IF(Zwemmen!E236="Zwembad Wachtebeke",1,0)</f>
        <v>0</v>
      </c>
      <c r="L237" s="85">
        <f>IF(Zwemmen!E236="Zwembad Ander",1,0)</f>
        <v>0</v>
      </c>
      <c r="M237" s="85">
        <f>IF(Zwemmen!E236="Open Water Nieuwdonk",1,0)</f>
        <v>0</v>
      </c>
      <c r="N237" s="85">
        <f>IF(Zwemmen!E236="Open Water Ander",1,0)</f>
        <v>0</v>
      </c>
      <c r="O237" s="104"/>
      <c r="P237" s="85">
        <f t="shared" si="13"/>
        <v>0</v>
      </c>
      <c r="Q237" s="85">
        <f t="shared" si="14"/>
        <v>0</v>
      </c>
      <c r="R237" s="104"/>
      <c r="S237" s="89">
        <f>IF(Zwemmen!F236="Techniek",Zwemmen!I236,0)</f>
        <v>0</v>
      </c>
      <c r="T237" s="89">
        <f>IF(Zwemmen!F236="Extensieve uithouding",Zwemmen!I236,0)</f>
        <v>0</v>
      </c>
      <c r="U237" s="89">
        <f>IF(Zwemmen!F236="Intensieve uithouding",Zwemmen!I236,0)</f>
        <v>0</v>
      </c>
      <c r="V237" s="89">
        <f>IF(Zwemmen!F236="Snelheid",Zwemmen!I236,0)</f>
        <v>0</v>
      </c>
      <c r="W237" s="96">
        <f>IF(Zwemmen!F236="Wedstrijd",Zwemmen!I236,0)</f>
        <v>0</v>
      </c>
      <c r="X237" s="124"/>
      <c r="Y237" s="8">
        <f>IF(Fietsen!H236="Wegfiets",Fietsen!I236,0)</f>
        <v>0</v>
      </c>
      <c r="Z237" s="8">
        <f>IF(Fietsen!H236="Tijdritfiets",Fietsen!I236,0)</f>
        <v>0</v>
      </c>
      <c r="AA237" s="8">
        <f>IF(Fietsen!H236="Mountainbike",Fietsen!I236,0)</f>
        <v>0</v>
      </c>
      <c r="AB237" s="124"/>
      <c r="AC237" s="8">
        <f>IF(Fietsen!G236="Weg",Fietsen!I236,0)</f>
        <v>0</v>
      </c>
      <c r="AD237" s="8">
        <f>IF(Fietsen!G236="Rollen",Fietsen!I236,0)</f>
        <v>0</v>
      </c>
      <c r="AE237" s="8">
        <f>IF(Fietsen!G236="Veld",Fietsen!I236,0)</f>
        <v>0</v>
      </c>
      <c r="AF237" s="125"/>
      <c r="AG237" s="8">
        <f>IF(Fietsen!E236="Herstel",Fietsen!I236,0)</f>
        <v>0</v>
      </c>
      <c r="AH237" s="8">
        <f>IF(Fietsen!E236="LSD",Fietsen!I236,0)</f>
        <v>0</v>
      </c>
      <c r="AI237" s="8">
        <f>IF(Fietsen!E236="Extensieve uithouding",Fietsen!I236,0)</f>
        <v>0</v>
      </c>
      <c r="AJ237" s="8">
        <f>IF(Fietsen!E236="Intensieve uithouding",Fietsen!I236,0)</f>
        <v>0</v>
      </c>
      <c r="AK237" s="8">
        <f>IF(Fietsen!E236="Interval/Blokken",Fietsen!I236,0)</f>
        <v>0</v>
      </c>
      <c r="AL237" s="8">
        <f>IF(Fietsen!E236="VO2max",Fietsen!I236,0)</f>
        <v>0</v>
      </c>
      <c r="AM237" s="8">
        <f>IF(Fietsen!E236="Snelheid",Fietsen!I236,0)</f>
        <v>0</v>
      </c>
      <c r="AN237" s="8">
        <f>IF(Fietsen!E236="Souplesse",Fietsen!I236,0)</f>
        <v>0</v>
      </c>
      <c r="AO237" s="8">
        <f>IF(Fietsen!E236="Krachtuithouding",Fietsen!I236,0)</f>
        <v>0</v>
      </c>
      <c r="AP237" s="8">
        <f>IF(Fietsen!E236="Explosieve kracht",Fietsen!I236,0)</f>
        <v>0</v>
      </c>
      <c r="AQ237" s="8">
        <f>IF(Fietsen!E236="Wedstrijd",Fietsen!I236,0)</f>
        <v>0</v>
      </c>
      <c r="AR237" s="125"/>
      <c r="AS237" s="143">
        <f>IF(Lopen!G236="Weg",Lopen!H236,0)</f>
        <v>0</v>
      </c>
      <c r="AT237" s="8">
        <f>IF(Lopen!G236="Veld",Lopen!H236,0)</f>
        <v>0</v>
      </c>
      <c r="AU237" s="8">
        <f>IF(Lopen!G236="Piste",Lopen!H236,0)</f>
        <v>0</v>
      </c>
      <c r="AV237" s="139"/>
      <c r="AW237" s="8">
        <f>IF(Lopen!E236="Herstel",Lopen!H236,0)</f>
        <v>0</v>
      </c>
      <c r="AX237" s="8">
        <f>IF(Lopen!E236="Extensieve duur",Lopen!H236,0)</f>
        <v>0</v>
      </c>
      <c r="AY237" s="8">
        <f>IF(Lopen!E236="Tempoloop",Lopen!H236,0)</f>
        <v>0</v>
      </c>
      <c r="AZ237" s="8">
        <f>IF(Lopen!E236="Wisselloop",Lopen!H236,0)</f>
        <v>0</v>
      </c>
      <c r="BA237" s="8">
        <f>IF(Lopen!E236="Blokloop",Lopen!H236,0)</f>
        <v>0</v>
      </c>
      <c r="BB237" s="8">
        <f>IF(Lopen!E236="Versnellingen",Lopen!H236,0)</f>
        <v>0</v>
      </c>
      <c r="BC237" s="8">
        <f>IF(Lopen!E236="Fartlek",Lopen!H236,0)</f>
        <v>0</v>
      </c>
      <c r="BD237" s="8">
        <f>IF(Lopen!E236="Krachttraining",Lopen!H236,0)</f>
        <v>0</v>
      </c>
      <c r="BE237" s="144">
        <f>IF(Lopen!E236="Wedstrijd",Lopen!H236,0)</f>
        <v>0</v>
      </c>
    </row>
    <row r="238" spans="1:57">
      <c r="A238" s="199"/>
      <c r="B238" s="83" t="s">
        <v>11</v>
      </c>
      <c r="C238" s="75">
        <v>40683</v>
      </c>
      <c r="D238" s="153"/>
      <c r="E238" s="85">
        <f>IF(Zwemmen!H237&gt;0,1,0)</f>
        <v>0</v>
      </c>
      <c r="F238" s="85">
        <f>IF(Fietsen!I237&gt;0,1,0)</f>
        <v>0</v>
      </c>
      <c r="G238" s="85">
        <f>IF(Lopen!H237&gt;0,1,0)</f>
        <v>0</v>
      </c>
      <c r="H238" s="107"/>
      <c r="I238" s="95">
        <f>IF(Zwemmen!E237="Zwembad Aalst",1,0)</f>
        <v>0</v>
      </c>
      <c r="J238" s="85">
        <f>IF(Zwemmen!E237="Zwembad Brussel",1,0)</f>
        <v>0</v>
      </c>
      <c r="K238" s="85">
        <f>IF(Zwemmen!E237="Zwembad Wachtebeke",1,0)</f>
        <v>0</v>
      </c>
      <c r="L238" s="85">
        <f>IF(Zwemmen!E237="Zwembad Ander",1,0)</f>
        <v>0</v>
      </c>
      <c r="M238" s="85">
        <f>IF(Zwemmen!E237="Open Water Nieuwdonk",1,0)</f>
        <v>0</v>
      </c>
      <c r="N238" s="85">
        <f>IF(Zwemmen!E237="Open Water Ander",1,0)</f>
        <v>0</v>
      </c>
      <c r="O238" s="104"/>
      <c r="P238" s="85">
        <f t="shared" si="13"/>
        <v>0</v>
      </c>
      <c r="Q238" s="85">
        <f t="shared" si="14"/>
        <v>0</v>
      </c>
      <c r="R238" s="104"/>
      <c r="S238" s="89">
        <f>IF(Zwemmen!F237="Techniek",Zwemmen!I237,0)</f>
        <v>0</v>
      </c>
      <c r="T238" s="89">
        <f>IF(Zwemmen!F237="Extensieve uithouding",Zwemmen!I237,0)</f>
        <v>0</v>
      </c>
      <c r="U238" s="89">
        <f>IF(Zwemmen!F237="Intensieve uithouding",Zwemmen!I237,0)</f>
        <v>0</v>
      </c>
      <c r="V238" s="89">
        <f>IF(Zwemmen!F237="Snelheid",Zwemmen!I237,0)</f>
        <v>0</v>
      </c>
      <c r="W238" s="96">
        <f>IF(Zwemmen!F237="Wedstrijd",Zwemmen!I237,0)</f>
        <v>0</v>
      </c>
      <c r="X238" s="124"/>
      <c r="Y238" s="8">
        <f>IF(Fietsen!H237="Wegfiets",Fietsen!I237,0)</f>
        <v>0</v>
      </c>
      <c r="Z238" s="8">
        <f>IF(Fietsen!H237="Tijdritfiets",Fietsen!I237,0)</f>
        <v>0</v>
      </c>
      <c r="AA238" s="8">
        <f>IF(Fietsen!H237="Mountainbike",Fietsen!I237,0)</f>
        <v>0</v>
      </c>
      <c r="AB238" s="124"/>
      <c r="AC238" s="8">
        <f>IF(Fietsen!G237="Weg",Fietsen!I237,0)</f>
        <v>0</v>
      </c>
      <c r="AD238" s="8">
        <f>IF(Fietsen!G237="Rollen",Fietsen!I237,0)</f>
        <v>0</v>
      </c>
      <c r="AE238" s="8">
        <f>IF(Fietsen!G237="Veld",Fietsen!I237,0)</f>
        <v>0</v>
      </c>
      <c r="AF238" s="125"/>
      <c r="AG238" s="8">
        <f>IF(Fietsen!E237="Herstel",Fietsen!I237,0)</f>
        <v>0</v>
      </c>
      <c r="AH238" s="8">
        <f>IF(Fietsen!E237="LSD",Fietsen!I237,0)</f>
        <v>0</v>
      </c>
      <c r="AI238" s="8">
        <f>IF(Fietsen!E237="Extensieve uithouding",Fietsen!I237,0)</f>
        <v>0</v>
      </c>
      <c r="AJ238" s="8">
        <f>IF(Fietsen!E237="Intensieve uithouding",Fietsen!I237,0)</f>
        <v>0</v>
      </c>
      <c r="AK238" s="8">
        <f>IF(Fietsen!E237="Interval/Blokken",Fietsen!I237,0)</f>
        <v>0</v>
      </c>
      <c r="AL238" s="8">
        <f>IF(Fietsen!E237="VO2max",Fietsen!I237,0)</f>
        <v>0</v>
      </c>
      <c r="AM238" s="8">
        <f>IF(Fietsen!E237="Snelheid",Fietsen!I237,0)</f>
        <v>0</v>
      </c>
      <c r="AN238" s="8">
        <f>IF(Fietsen!E237="Souplesse",Fietsen!I237,0)</f>
        <v>0</v>
      </c>
      <c r="AO238" s="8">
        <f>IF(Fietsen!E237="Krachtuithouding",Fietsen!I237,0)</f>
        <v>0</v>
      </c>
      <c r="AP238" s="8">
        <f>IF(Fietsen!E237="Explosieve kracht",Fietsen!I237,0)</f>
        <v>0</v>
      </c>
      <c r="AQ238" s="8">
        <f>IF(Fietsen!E237="Wedstrijd",Fietsen!I237,0)</f>
        <v>0</v>
      </c>
      <c r="AR238" s="125"/>
      <c r="AS238" s="143">
        <f>IF(Lopen!G237="Weg",Lopen!H237,0)</f>
        <v>0</v>
      </c>
      <c r="AT238" s="8">
        <f>IF(Lopen!G237="Veld",Lopen!H237,0)</f>
        <v>0</v>
      </c>
      <c r="AU238" s="8">
        <f>IF(Lopen!G237="Piste",Lopen!H237,0)</f>
        <v>0</v>
      </c>
      <c r="AV238" s="139"/>
      <c r="AW238" s="8">
        <f>IF(Lopen!E237="Herstel",Lopen!H237,0)</f>
        <v>0</v>
      </c>
      <c r="AX238" s="8">
        <f>IF(Lopen!E237="Extensieve duur",Lopen!H237,0)</f>
        <v>0</v>
      </c>
      <c r="AY238" s="8">
        <f>IF(Lopen!E237="Tempoloop",Lopen!H237,0)</f>
        <v>0</v>
      </c>
      <c r="AZ238" s="8">
        <f>IF(Lopen!E237="Wisselloop",Lopen!H237,0)</f>
        <v>0</v>
      </c>
      <c r="BA238" s="8">
        <f>IF(Lopen!E237="Blokloop",Lopen!H237,0)</f>
        <v>0</v>
      </c>
      <c r="BB238" s="8">
        <f>IF(Lopen!E237="Versnellingen",Lopen!H237,0)</f>
        <v>0</v>
      </c>
      <c r="BC238" s="8">
        <f>IF(Lopen!E237="Fartlek",Lopen!H237,0)</f>
        <v>0</v>
      </c>
      <c r="BD238" s="8">
        <f>IF(Lopen!E237="Krachttraining",Lopen!H237,0)</f>
        <v>0</v>
      </c>
      <c r="BE238" s="144">
        <f>IF(Lopen!E237="Wedstrijd",Lopen!H237,0)</f>
        <v>0</v>
      </c>
    </row>
    <row r="239" spans="1:57">
      <c r="A239" s="199"/>
      <c r="B239" s="19" t="s">
        <v>12</v>
      </c>
      <c r="C239" s="77">
        <v>40684</v>
      </c>
      <c r="D239" s="153"/>
      <c r="E239" s="86">
        <f>IF(Zwemmen!H238&gt;0,1,0)</f>
        <v>0</v>
      </c>
      <c r="F239" s="86">
        <f>IF(Fietsen!I238&gt;0,1,0)</f>
        <v>0</v>
      </c>
      <c r="G239" s="86">
        <f>IF(Lopen!H238&gt;0,1,0)</f>
        <v>0</v>
      </c>
      <c r="H239" s="107"/>
      <c r="I239" s="97">
        <f>IF(Zwemmen!E238="Zwembad Aalst",1,0)</f>
        <v>0</v>
      </c>
      <c r="J239" s="86">
        <f>IF(Zwemmen!E238="Zwembad Brussel",1,0)</f>
        <v>0</v>
      </c>
      <c r="K239" s="86">
        <f>IF(Zwemmen!E238="Zwembad Wachtebeke",1,0)</f>
        <v>0</v>
      </c>
      <c r="L239" s="86">
        <f>IF(Zwemmen!E238="Zwembad Ander",1,0)</f>
        <v>0</v>
      </c>
      <c r="M239" s="86">
        <f>IF(Zwemmen!E238="Open Water Nieuwdonk",1,0)</f>
        <v>0</v>
      </c>
      <c r="N239" s="86">
        <f>IF(Zwemmen!E238="Open Water Ander",1,0)</f>
        <v>0</v>
      </c>
      <c r="O239" s="104"/>
      <c r="P239" s="86">
        <f t="shared" si="13"/>
        <v>0</v>
      </c>
      <c r="Q239" s="86">
        <f t="shared" si="14"/>
        <v>0</v>
      </c>
      <c r="R239" s="104"/>
      <c r="S239" s="90">
        <f>IF(Zwemmen!F238="Techniek",Zwemmen!I238,0)</f>
        <v>0</v>
      </c>
      <c r="T239" s="90">
        <f>IF(Zwemmen!F238="Extensieve uithouding",Zwemmen!I238,0)</f>
        <v>0</v>
      </c>
      <c r="U239" s="90">
        <f>IF(Zwemmen!F238="Intensieve uithouding",Zwemmen!I238,0)</f>
        <v>0</v>
      </c>
      <c r="V239" s="90">
        <f>IF(Zwemmen!F238="Snelheid",Zwemmen!I238,0)</f>
        <v>0</v>
      </c>
      <c r="W239" s="98">
        <f>IF(Zwemmen!F238="Wedstrijd",Zwemmen!I238,0)</f>
        <v>0</v>
      </c>
      <c r="X239" s="124"/>
      <c r="Y239" s="122">
        <f>IF(Fietsen!H238="Wegfiets",Fietsen!I238,0)</f>
        <v>0</v>
      </c>
      <c r="Z239" s="122">
        <f>IF(Fietsen!H238="Tijdritfiets",Fietsen!I238,0)</f>
        <v>0</v>
      </c>
      <c r="AA239" s="122">
        <f>IF(Fietsen!H238="Mountainbike",Fietsen!I238,0)</f>
        <v>0</v>
      </c>
      <c r="AB239" s="124"/>
      <c r="AC239" s="122">
        <f>IF(Fietsen!G238="Weg",Fietsen!I238,0)</f>
        <v>0</v>
      </c>
      <c r="AD239" s="122">
        <f>IF(Fietsen!G238="Rollen",Fietsen!I238,0)</f>
        <v>0</v>
      </c>
      <c r="AE239" s="122">
        <f>IF(Fietsen!G238="Veld",Fietsen!I238,0)</f>
        <v>0</v>
      </c>
      <c r="AF239" s="125"/>
      <c r="AG239" s="122">
        <f>IF(Fietsen!E238="Herstel",Fietsen!I238,0)</f>
        <v>0</v>
      </c>
      <c r="AH239" s="122">
        <f>IF(Fietsen!E238="LSD",Fietsen!I238,0)</f>
        <v>0</v>
      </c>
      <c r="AI239" s="122">
        <f>IF(Fietsen!E238="Extensieve uithouding",Fietsen!I238,0)</f>
        <v>0</v>
      </c>
      <c r="AJ239" s="122">
        <f>IF(Fietsen!E238="Intensieve uithouding",Fietsen!I238,0)</f>
        <v>0</v>
      </c>
      <c r="AK239" s="122">
        <f>IF(Fietsen!E238="Interval/Blokken",Fietsen!I238,0)</f>
        <v>0</v>
      </c>
      <c r="AL239" s="122">
        <f>IF(Fietsen!E238="VO2max",Fietsen!I238,0)</f>
        <v>0</v>
      </c>
      <c r="AM239" s="122">
        <f>IF(Fietsen!E238="Snelheid",Fietsen!I238,0)</f>
        <v>0</v>
      </c>
      <c r="AN239" s="122">
        <f>IF(Fietsen!E238="Souplesse",Fietsen!I238,0)</f>
        <v>0</v>
      </c>
      <c r="AO239" s="122">
        <f>IF(Fietsen!E238="Krachtuithouding",Fietsen!I238,0)</f>
        <v>0</v>
      </c>
      <c r="AP239" s="122">
        <f>IF(Fietsen!E238="Explosieve kracht",Fietsen!I238,0)</f>
        <v>0</v>
      </c>
      <c r="AQ239" s="122">
        <f>IF(Fietsen!E238="Wedstrijd",Fietsen!I238,0)</f>
        <v>0</v>
      </c>
      <c r="AR239" s="125"/>
      <c r="AS239" s="141">
        <f>IF(Lopen!G238="Weg",Lopen!H238,0)</f>
        <v>0</v>
      </c>
      <c r="AT239" s="122">
        <f>IF(Lopen!G238="Veld",Lopen!H238,0)</f>
        <v>0</v>
      </c>
      <c r="AU239" s="122">
        <f>IF(Lopen!G238="Piste",Lopen!H238,0)</f>
        <v>0</v>
      </c>
      <c r="AV239" s="139"/>
      <c r="AW239" s="122">
        <f>IF(Lopen!E238="Herstel",Lopen!H238,0)</f>
        <v>0</v>
      </c>
      <c r="AX239" s="122">
        <f>IF(Lopen!E238="Extensieve duur",Lopen!H238,0)</f>
        <v>0</v>
      </c>
      <c r="AY239" s="122">
        <f>IF(Lopen!E238="Tempoloop",Lopen!H238,0)</f>
        <v>0</v>
      </c>
      <c r="AZ239" s="122">
        <f>IF(Lopen!E238="Wisselloop",Lopen!H238,0)</f>
        <v>0</v>
      </c>
      <c r="BA239" s="122">
        <f>IF(Lopen!E238="Blokloop",Lopen!H238,0)</f>
        <v>0</v>
      </c>
      <c r="BB239" s="122">
        <f>IF(Lopen!E238="Versnellingen",Lopen!H238,0)</f>
        <v>0</v>
      </c>
      <c r="BC239" s="122">
        <f>IF(Lopen!E238="Fartlek",Lopen!H238,0)</f>
        <v>0</v>
      </c>
      <c r="BD239" s="122">
        <f>IF(Lopen!E238="Krachttraining",Lopen!H238,0)</f>
        <v>0</v>
      </c>
      <c r="BE239" s="142">
        <f>IF(Lopen!E238="Wedstrijd",Lopen!H238,0)</f>
        <v>0</v>
      </c>
    </row>
    <row r="240" spans="1:57">
      <c r="A240" s="199"/>
      <c r="B240" s="19" t="s">
        <v>13</v>
      </c>
      <c r="C240" s="77">
        <v>40685</v>
      </c>
      <c r="D240" s="153"/>
      <c r="E240" s="86">
        <f>IF(Zwemmen!H239&gt;0,1,0)</f>
        <v>0</v>
      </c>
      <c r="F240" s="86">
        <f>IF(Fietsen!I239&gt;0,1,0)</f>
        <v>0</v>
      </c>
      <c r="G240" s="86">
        <f>IF(Lopen!H239&gt;0,1,0)</f>
        <v>0</v>
      </c>
      <c r="H240" s="107"/>
      <c r="I240" s="97">
        <f>IF(Zwemmen!E239="Zwembad Aalst",1,0)</f>
        <v>0</v>
      </c>
      <c r="J240" s="86">
        <f>IF(Zwemmen!E239="Zwembad Brussel",1,0)</f>
        <v>0</v>
      </c>
      <c r="K240" s="86">
        <f>IF(Zwemmen!E239="Zwembad Wachtebeke",1,0)</f>
        <v>0</v>
      </c>
      <c r="L240" s="86">
        <f>IF(Zwemmen!E239="Zwembad Ander",1,0)</f>
        <v>0</v>
      </c>
      <c r="M240" s="86">
        <f>IF(Zwemmen!E239="Open Water Nieuwdonk",1,0)</f>
        <v>0</v>
      </c>
      <c r="N240" s="86">
        <f>IF(Zwemmen!E239="Open Water Ander",1,0)</f>
        <v>0</v>
      </c>
      <c r="O240" s="104"/>
      <c r="P240" s="86">
        <f t="shared" si="13"/>
        <v>0</v>
      </c>
      <c r="Q240" s="86">
        <f t="shared" si="14"/>
        <v>0</v>
      </c>
      <c r="R240" s="104"/>
      <c r="S240" s="90">
        <f>IF(Zwemmen!F239="Techniek",Zwemmen!I239,0)</f>
        <v>0</v>
      </c>
      <c r="T240" s="90">
        <f>IF(Zwemmen!F239="Extensieve uithouding",Zwemmen!I239,0)</f>
        <v>0</v>
      </c>
      <c r="U240" s="90">
        <f>IF(Zwemmen!F239="Intensieve uithouding",Zwemmen!I239,0)</f>
        <v>0</v>
      </c>
      <c r="V240" s="90">
        <f>IF(Zwemmen!F239="Snelheid",Zwemmen!I239,0)</f>
        <v>0</v>
      </c>
      <c r="W240" s="98">
        <f>IF(Zwemmen!F239="Wedstrijd",Zwemmen!I239,0)</f>
        <v>0</v>
      </c>
      <c r="X240" s="124"/>
      <c r="Y240" s="122">
        <f>IF(Fietsen!H239="Wegfiets",Fietsen!I239,0)</f>
        <v>0</v>
      </c>
      <c r="Z240" s="122">
        <f>IF(Fietsen!H239="Tijdritfiets",Fietsen!I239,0)</f>
        <v>0</v>
      </c>
      <c r="AA240" s="122">
        <f>IF(Fietsen!H239="Mountainbike",Fietsen!I239,0)</f>
        <v>0</v>
      </c>
      <c r="AB240" s="124"/>
      <c r="AC240" s="122">
        <f>IF(Fietsen!G239="Weg",Fietsen!I239,0)</f>
        <v>0</v>
      </c>
      <c r="AD240" s="122">
        <f>IF(Fietsen!G239="Rollen",Fietsen!I239,0)</f>
        <v>0</v>
      </c>
      <c r="AE240" s="122">
        <f>IF(Fietsen!G239="Veld",Fietsen!I239,0)</f>
        <v>0</v>
      </c>
      <c r="AF240" s="125"/>
      <c r="AG240" s="122">
        <f>IF(Fietsen!E239="Herstel",Fietsen!I239,0)</f>
        <v>0</v>
      </c>
      <c r="AH240" s="122">
        <f>IF(Fietsen!E239="LSD",Fietsen!I239,0)</f>
        <v>0</v>
      </c>
      <c r="AI240" s="122">
        <f>IF(Fietsen!E239="Extensieve uithouding",Fietsen!I239,0)</f>
        <v>0</v>
      </c>
      <c r="AJ240" s="122">
        <f>IF(Fietsen!E239="Intensieve uithouding",Fietsen!I239,0)</f>
        <v>0</v>
      </c>
      <c r="AK240" s="122">
        <f>IF(Fietsen!E239="Interval/Blokken",Fietsen!I239,0)</f>
        <v>0</v>
      </c>
      <c r="AL240" s="122">
        <f>IF(Fietsen!E239="VO2max",Fietsen!I239,0)</f>
        <v>0</v>
      </c>
      <c r="AM240" s="122">
        <f>IF(Fietsen!E239="Snelheid",Fietsen!I239,0)</f>
        <v>0</v>
      </c>
      <c r="AN240" s="122">
        <f>IF(Fietsen!E239="Souplesse",Fietsen!I239,0)</f>
        <v>0</v>
      </c>
      <c r="AO240" s="122">
        <f>IF(Fietsen!E239="Krachtuithouding",Fietsen!I239,0)</f>
        <v>0</v>
      </c>
      <c r="AP240" s="122">
        <f>IF(Fietsen!E239="Explosieve kracht",Fietsen!I239,0)</f>
        <v>0</v>
      </c>
      <c r="AQ240" s="122">
        <f>IF(Fietsen!E239="Wedstrijd",Fietsen!I239,0)</f>
        <v>0</v>
      </c>
      <c r="AR240" s="125"/>
      <c r="AS240" s="141">
        <f>IF(Lopen!G239="Weg",Lopen!H239,0)</f>
        <v>0</v>
      </c>
      <c r="AT240" s="122">
        <f>IF(Lopen!G239="Veld",Lopen!H239,0)</f>
        <v>0</v>
      </c>
      <c r="AU240" s="122">
        <f>IF(Lopen!G239="Piste",Lopen!H239,0)</f>
        <v>0</v>
      </c>
      <c r="AV240" s="139"/>
      <c r="AW240" s="122">
        <f>IF(Lopen!E239="Herstel",Lopen!H239,0)</f>
        <v>0</v>
      </c>
      <c r="AX240" s="122">
        <f>IF(Lopen!E239="Extensieve duur",Lopen!H239,0)</f>
        <v>0</v>
      </c>
      <c r="AY240" s="122">
        <f>IF(Lopen!E239="Tempoloop",Lopen!H239,0)</f>
        <v>0</v>
      </c>
      <c r="AZ240" s="122">
        <f>IF(Lopen!E239="Wisselloop",Lopen!H239,0)</f>
        <v>0</v>
      </c>
      <c r="BA240" s="122">
        <f>IF(Lopen!E239="Blokloop",Lopen!H239,0)</f>
        <v>0</v>
      </c>
      <c r="BB240" s="122">
        <f>IF(Lopen!E239="Versnellingen",Lopen!H239,0)</f>
        <v>0</v>
      </c>
      <c r="BC240" s="122">
        <f>IF(Lopen!E239="Fartlek",Lopen!H239,0)</f>
        <v>0</v>
      </c>
      <c r="BD240" s="122">
        <f>IF(Lopen!E239="Krachttraining",Lopen!H239,0)</f>
        <v>0</v>
      </c>
      <c r="BE240" s="142">
        <f>IF(Lopen!E239="Wedstrijd",Lopen!H239,0)</f>
        <v>0</v>
      </c>
    </row>
    <row r="241" spans="1:57">
      <c r="A241" s="199" t="s">
        <v>54</v>
      </c>
      <c r="B241" s="83" t="s">
        <v>14</v>
      </c>
      <c r="C241" s="75">
        <v>40686</v>
      </c>
      <c r="D241" s="153"/>
      <c r="E241" s="85">
        <f>IF(Zwemmen!H240&gt;0,1,0)</f>
        <v>0</v>
      </c>
      <c r="F241" s="85">
        <f>IF(Fietsen!I240&gt;0,1,0)</f>
        <v>0</v>
      </c>
      <c r="G241" s="85">
        <f>IF(Lopen!H240&gt;0,1,0)</f>
        <v>0</v>
      </c>
      <c r="H241" s="107"/>
      <c r="I241" s="95">
        <f>IF(Zwemmen!E240="Zwembad Aalst",1,0)</f>
        <v>0</v>
      </c>
      <c r="J241" s="85">
        <f>IF(Zwemmen!E240="Zwembad Brussel",1,0)</f>
        <v>0</v>
      </c>
      <c r="K241" s="85">
        <f>IF(Zwemmen!E240="Zwembad Wachtebeke",1,0)</f>
        <v>0</v>
      </c>
      <c r="L241" s="85">
        <f>IF(Zwemmen!E240="Zwembad Ander",1,0)</f>
        <v>0</v>
      </c>
      <c r="M241" s="85">
        <f>IF(Zwemmen!E240="Open Water Nieuwdonk",1,0)</f>
        <v>0</v>
      </c>
      <c r="N241" s="85">
        <f>IF(Zwemmen!E240="Open Water Ander",1,0)</f>
        <v>0</v>
      </c>
      <c r="O241" s="104"/>
      <c r="P241" s="85">
        <f t="shared" si="13"/>
        <v>0</v>
      </c>
      <c r="Q241" s="85">
        <f t="shared" si="14"/>
        <v>0</v>
      </c>
      <c r="R241" s="104"/>
      <c r="S241" s="89">
        <f>IF(Zwemmen!F240="Techniek",Zwemmen!I240,0)</f>
        <v>0</v>
      </c>
      <c r="T241" s="89">
        <f>IF(Zwemmen!F240="Extensieve uithouding",Zwemmen!I240,0)</f>
        <v>0</v>
      </c>
      <c r="U241" s="89">
        <f>IF(Zwemmen!F240="Intensieve uithouding",Zwemmen!I240,0)</f>
        <v>0</v>
      </c>
      <c r="V241" s="89">
        <f>IF(Zwemmen!F240="Snelheid",Zwemmen!I240,0)</f>
        <v>0</v>
      </c>
      <c r="W241" s="96">
        <f>IF(Zwemmen!F240="Wedstrijd",Zwemmen!I240,0)</f>
        <v>0</v>
      </c>
      <c r="X241" s="124"/>
      <c r="Y241" s="8">
        <f>IF(Fietsen!H240="Wegfiets",Fietsen!I240,0)</f>
        <v>0</v>
      </c>
      <c r="Z241" s="8">
        <f>IF(Fietsen!H240="Tijdritfiets",Fietsen!I240,0)</f>
        <v>0</v>
      </c>
      <c r="AA241" s="8">
        <f>IF(Fietsen!H240="Mountainbike",Fietsen!I240,0)</f>
        <v>0</v>
      </c>
      <c r="AB241" s="124"/>
      <c r="AC241" s="8">
        <f>IF(Fietsen!G240="Weg",Fietsen!I240,0)</f>
        <v>0</v>
      </c>
      <c r="AD241" s="8">
        <f>IF(Fietsen!G240="Rollen",Fietsen!I240,0)</f>
        <v>0</v>
      </c>
      <c r="AE241" s="8">
        <f>IF(Fietsen!G240="Veld",Fietsen!I240,0)</f>
        <v>0</v>
      </c>
      <c r="AF241" s="125"/>
      <c r="AG241" s="8">
        <f>IF(Fietsen!E240="Herstel",Fietsen!I240,0)</f>
        <v>0</v>
      </c>
      <c r="AH241" s="8">
        <f>IF(Fietsen!E240="LSD",Fietsen!I240,0)</f>
        <v>0</v>
      </c>
      <c r="AI241" s="8">
        <f>IF(Fietsen!E240="Extensieve uithouding",Fietsen!I240,0)</f>
        <v>0</v>
      </c>
      <c r="AJ241" s="8">
        <f>IF(Fietsen!E240="Intensieve uithouding",Fietsen!I240,0)</f>
        <v>0</v>
      </c>
      <c r="AK241" s="8">
        <f>IF(Fietsen!E240="Interval/Blokken",Fietsen!I240,0)</f>
        <v>0</v>
      </c>
      <c r="AL241" s="8">
        <f>IF(Fietsen!E240="VO2max",Fietsen!I240,0)</f>
        <v>0</v>
      </c>
      <c r="AM241" s="8">
        <f>IF(Fietsen!E240="Snelheid",Fietsen!I240,0)</f>
        <v>0</v>
      </c>
      <c r="AN241" s="8">
        <f>IF(Fietsen!E240="Souplesse",Fietsen!I240,0)</f>
        <v>0</v>
      </c>
      <c r="AO241" s="8">
        <f>IF(Fietsen!E240="Krachtuithouding",Fietsen!I240,0)</f>
        <v>0</v>
      </c>
      <c r="AP241" s="8">
        <f>IF(Fietsen!E240="Explosieve kracht",Fietsen!I240,0)</f>
        <v>0</v>
      </c>
      <c r="AQ241" s="8">
        <f>IF(Fietsen!E240="Wedstrijd",Fietsen!I240,0)</f>
        <v>0</v>
      </c>
      <c r="AR241" s="125"/>
      <c r="AS241" s="143">
        <f>IF(Lopen!G240="Weg",Lopen!H240,0)</f>
        <v>0</v>
      </c>
      <c r="AT241" s="8">
        <f>IF(Lopen!G240="Veld",Lopen!H240,0)</f>
        <v>0</v>
      </c>
      <c r="AU241" s="8">
        <f>IF(Lopen!G240="Piste",Lopen!H240,0)</f>
        <v>0</v>
      </c>
      <c r="AV241" s="139"/>
      <c r="AW241" s="8">
        <f>IF(Lopen!E240="Herstel",Lopen!H240,0)</f>
        <v>0</v>
      </c>
      <c r="AX241" s="8">
        <f>IF(Lopen!E240="Extensieve duur",Lopen!H240,0)</f>
        <v>0</v>
      </c>
      <c r="AY241" s="8">
        <f>IF(Lopen!E240="Tempoloop",Lopen!H240,0)</f>
        <v>0</v>
      </c>
      <c r="AZ241" s="8">
        <f>IF(Lopen!E240="Wisselloop",Lopen!H240,0)</f>
        <v>0</v>
      </c>
      <c r="BA241" s="8">
        <f>IF(Lopen!E240="Blokloop",Lopen!H240,0)</f>
        <v>0</v>
      </c>
      <c r="BB241" s="8">
        <f>IF(Lopen!E240="Versnellingen",Lopen!H240,0)</f>
        <v>0</v>
      </c>
      <c r="BC241" s="8">
        <f>IF(Lopen!E240="Fartlek",Lopen!H240,0)</f>
        <v>0</v>
      </c>
      <c r="BD241" s="8">
        <f>IF(Lopen!E240="Krachttraining",Lopen!H240,0)</f>
        <v>0</v>
      </c>
      <c r="BE241" s="144">
        <f>IF(Lopen!E240="Wedstrijd",Lopen!H240,0)</f>
        <v>0</v>
      </c>
    </row>
    <row r="242" spans="1:57">
      <c r="A242" s="199"/>
      <c r="B242" s="83" t="s">
        <v>15</v>
      </c>
      <c r="C242" s="75">
        <v>40687</v>
      </c>
      <c r="D242" s="153"/>
      <c r="E242" s="85">
        <f>IF(Zwemmen!H241&gt;0,1,0)</f>
        <v>0</v>
      </c>
      <c r="F242" s="85">
        <f>IF(Fietsen!I241&gt;0,1,0)</f>
        <v>0</v>
      </c>
      <c r="G242" s="85">
        <f>IF(Lopen!H241&gt;0,1,0)</f>
        <v>0</v>
      </c>
      <c r="H242" s="107"/>
      <c r="I242" s="95">
        <f>IF(Zwemmen!E241="Zwembad Aalst",1,0)</f>
        <v>0</v>
      </c>
      <c r="J242" s="85">
        <f>IF(Zwemmen!E241="Zwembad Brussel",1,0)</f>
        <v>0</v>
      </c>
      <c r="K242" s="85">
        <f>IF(Zwemmen!E241="Zwembad Wachtebeke",1,0)</f>
        <v>0</v>
      </c>
      <c r="L242" s="85">
        <f>IF(Zwemmen!E241="Zwembad Ander",1,0)</f>
        <v>0</v>
      </c>
      <c r="M242" s="85">
        <f>IF(Zwemmen!E241="Open Water Nieuwdonk",1,0)</f>
        <v>0</v>
      </c>
      <c r="N242" s="85">
        <f>IF(Zwemmen!E241="Open Water Ander",1,0)</f>
        <v>0</v>
      </c>
      <c r="O242" s="104"/>
      <c r="P242" s="85">
        <f t="shared" si="13"/>
        <v>0</v>
      </c>
      <c r="Q242" s="85">
        <f t="shared" si="14"/>
        <v>0</v>
      </c>
      <c r="R242" s="104"/>
      <c r="S242" s="89">
        <f>IF(Zwemmen!F241="Techniek",Zwemmen!I241,0)</f>
        <v>0</v>
      </c>
      <c r="T242" s="89">
        <f>IF(Zwemmen!F241="Extensieve uithouding",Zwemmen!I241,0)</f>
        <v>0</v>
      </c>
      <c r="U242" s="89">
        <f>IF(Zwemmen!F241="Intensieve uithouding",Zwemmen!I241,0)</f>
        <v>0</v>
      </c>
      <c r="V242" s="89">
        <f>IF(Zwemmen!F241="Snelheid",Zwemmen!I241,0)</f>
        <v>0</v>
      </c>
      <c r="W242" s="96">
        <f>IF(Zwemmen!F241="Wedstrijd",Zwemmen!I241,0)</f>
        <v>0</v>
      </c>
      <c r="X242" s="124"/>
      <c r="Y242" s="8">
        <f>IF(Fietsen!H241="Wegfiets",Fietsen!I241,0)</f>
        <v>0</v>
      </c>
      <c r="Z242" s="8">
        <f>IF(Fietsen!H241="Tijdritfiets",Fietsen!I241,0)</f>
        <v>0</v>
      </c>
      <c r="AA242" s="8">
        <f>IF(Fietsen!H241="Mountainbike",Fietsen!I241,0)</f>
        <v>0</v>
      </c>
      <c r="AB242" s="124"/>
      <c r="AC242" s="8">
        <f>IF(Fietsen!G241="Weg",Fietsen!I241,0)</f>
        <v>0</v>
      </c>
      <c r="AD242" s="8">
        <f>IF(Fietsen!G241="Rollen",Fietsen!I241,0)</f>
        <v>0</v>
      </c>
      <c r="AE242" s="8">
        <f>IF(Fietsen!G241="Veld",Fietsen!I241,0)</f>
        <v>0</v>
      </c>
      <c r="AF242" s="125"/>
      <c r="AG242" s="8">
        <f>IF(Fietsen!E241="Herstel",Fietsen!I241,0)</f>
        <v>0</v>
      </c>
      <c r="AH242" s="8">
        <f>IF(Fietsen!E241="LSD",Fietsen!I241,0)</f>
        <v>0</v>
      </c>
      <c r="AI242" s="8">
        <f>IF(Fietsen!E241="Extensieve uithouding",Fietsen!I241,0)</f>
        <v>0</v>
      </c>
      <c r="AJ242" s="8">
        <f>IF(Fietsen!E241="Intensieve uithouding",Fietsen!I241,0)</f>
        <v>0</v>
      </c>
      <c r="AK242" s="8">
        <f>IF(Fietsen!E241="Interval/Blokken",Fietsen!I241,0)</f>
        <v>0</v>
      </c>
      <c r="AL242" s="8">
        <f>IF(Fietsen!E241="VO2max",Fietsen!I241,0)</f>
        <v>0</v>
      </c>
      <c r="AM242" s="8">
        <f>IF(Fietsen!E241="Snelheid",Fietsen!I241,0)</f>
        <v>0</v>
      </c>
      <c r="AN242" s="8">
        <f>IF(Fietsen!E241="Souplesse",Fietsen!I241,0)</f>
        <v>0</v>
      </c>
      <c r="AO242" s="8">
        <f>IF(Fietsen!E241="Krachtuithouding",Fietsen!I241,0)</f>
        <v>0</v>
      </c>
      <c r="AP242" s="8">
        <f>IF(Fietsen!E241="Explosieve kracht",Fietsen!I241,0)</f>
        <v>0</v>
      </c>
      <c r="AQ242" s="8">
        <f>IF(Fietsen!E241="Wedstrijd",Fietsen!I241,0)</f>
        <v>0</v>
      </c>
      <c r="AR242" s="125"/>
      <c r="AS242" s="143">
        <f>IF(Lopen!G241="Weg",Lopen!H241,0)</f>
        <v>0</v>
      </c>
      <c r="AT242" s="8">
        <f>IF(Lopen!G241="Veld",Lopen!H241,0)</f>
        <v>0</v>
      </c>
      <c r="AU242" s="8">
        <f>IF(Lopen!G241="Piste",Lopen!H241,0)</f>
        <v>0</v>
      </c>
      <c r="AV242" s="139"/>
      <c r="AW242" s="8">
        <f>IF(Lopen!E241="Herstel",Lopen!H241,0)</f>
        <v>0</v>
      </c>
      <c r="AX242" s="8">
        <f>IF(Lopen!E241="Extensieve duur",Lopen!H241,0)</f>
        <v>0</v>
      </c>
      <c r="AY242" s="8">
        <f>IF(Lopen!E241="Tempoloop",Lopen!H241,0)</f>
        <v>0</v>
      </c>
      <c r="AZ242" s="8">
        <f>IF(Lopen!E241="Wisselloop",Lopen!H241,0)</f>
        <v>0</v>
      </c>
      <c r="BA242" s="8">
        <f>IF(Lopen!E241="Blokloop",Lopen!H241,0)</f>
        <v>0</v>
      </c>
      <c r="BB242" s="8">
        <f>IF(Lopen!E241="Versnellingen",Lopen!H241,0)</f>
        <v>0</v>
      </c>
      <c r="BC242" s="8">
        <f>IF(Lopen!E241="Fartlek",Lopen!H241,0)</f>
        <v>0</v>
      </c>
      <c r="BD242" s="8">
        <f>IF(Lopen!E241="Krachttraining",Lopen!H241,0)</f>
        <v>0</v>
      </c>
      <c r="BE242" s="144">
        <f>IF(Lopen!E241="Wedstrijd",Lopen!H241,0)</f>
        <v>0</v>
      </c>
    </row>
    <row r="243" spans="1:57">
      <c r="A243" s="199"/>
      <c r="B243" s="83" t="s">
        <v>16</v>
      </c>
      <c r="C243" s="75">
        <v>40688</v>
      </c>
      <c r="D243" s="153"/>
      <c r="E243" s="85">
        <f>IF(Zwemmen!H242&gt;0,1,0)</f>
        <v>0</v>
      </c>
      <c r="F243" s="85">
        <f>IF(Fietsen!I242&gt;0,1,0)</f>
        <v>0</v>
      </c>
      <c r="G243" s="85">
        <f>IF(Lopen!H242&gt;0,1,0)</f>
        <v>0</v>
      </c>
      <c r="H243" s="107"/>
      <c r="I243" s="95">
        <f>IF(Zwemmen!E242="Zwembad Aalst",1,0)</f>
        <v>0</v>
      </c>
      <c r="J243" s="85">
        <f>IF(Zwemmen!E242="Zwembad Brussel",1,0)</f>
        <v>0</v>
      </c>
      <c r="K243" s="85">
        <f>IF(Zwemmen!E242="Zwembad Wachtebeke",1,0)</f>
        <v>0</v>
      </c>
      <c r="L243" s="85">
        <f>IF(Zwemmen!E242="Zwembad Ander",1,0)</f>
        <v>0</v>
      </c>
      <c r="M243" s="85">
        <f>IF(Zwemmen!E242="Open Water Nieuwdonk",1,0)</f>
        <v>0</v>
      </c>
      <c r="N243" s="85">
        <f>IF(Zwemmen!E242="Open Water Ander",1,0)</f>
        <v>0</v>
      </c>
      <c r="O243" s="104"/>
      <c r="P243" s="85">
        <f t="shared" si="13"/>
        <v>0</v>
      </c>
      <c r="Q243" s="85">
        <f t="shared" si="14"/>
        <v>0</v>
      </c>
      <c r="R243" s="104"/>
      <c r="S243" s="89">
        <f>IF(Zwemmen!F242="Techniek",Zwemmen!I242,0)</f>
        <v>0</v>
      </c>
      <c r="T243" s="89">
        <f>IF(Zwemmen!F242="Extensieve uithouding",Zwemmen!I242,0)</f>
        <v>0</v>
      </c>
      <c r="U243" s="89">
        <f>IF(Zwemmen!F242="Intensieve uithouding",Zwemmen!I242,0)</f>
        <v>0</v>
      </c>
      <c r="V243" s="89">
        <f>IF(Zwemmen!F242="Snelheid",Zwemmen!I242,0)</f>
        <v>0</v>
      </c>
      <c r="W243" s="96">
        <f>IF(Zwemmen!F242="Wedstrijd",Zwemmen!I242,0)</f>
        <v>0</v>
      </c>
      <c r="X243" s="124"/>
      <c r="Y243" s="8">
        <f>IF(Fietsen!H242="Wegfiets",Fietsen!I242,0)</f>
        <v>0</v>
      </c>
      <c r="Z243" s="8">
        <f>IF(Fietsen!H242="Tijdritfiets",Fietsen!I242,0)</f>
        <v>0</v>
      </c>
      <c r="AA243" s="8">
        <f>IF(Fietsen!H242="Mountainbike",Fietsen!I242,0)</f>
        <v>0</v>
      </c>
      <c r="AB243" s="124"/>
      <c r="AC243" s="8">
        <f>IF(Fietsen!G242="Weg",Fietsen!I242,0)</f>
        <v>0</v>
      </c>
      <c r="AD243" s="8">
        <f>IF(Fietsen!G242="Rollen",Fietsen!I242,0)</f>
        <v>0</v>
      </c>
      <c r="AE243" s="8">
        <f>IF(Fietsen!G242="Veld",Fietsen!I242,0)</f>
        <v>0</v>
      </c>
      <c r="AF243" s="125"/>
      <c r="AG243" s="8">
        <f>IF(Fietsen!E242="Herstel",Fietsen!I242,0)</f>
        <v>0</v>
      </c>
      <c r="AH243" s="8">
        <f>IF(Fietsen!E242="LSD",Fietsen!I242,0)</f>
        <v>0</v>
      </c>
      <c r="AI243" s="8">
        <f>IF(Fietsen!E242="Extensieve uithouding",Fietsen!I242,0)</f>
        <v>0</v>
      </c>
      <c r="AJ243" s="8">
        <f>IF(Fietsen!E242="Intensieve uithouding",Fietsen!I242,0)</f>
        <v>0</v>
      </c>
      <c r="AK243" s="8">
        <f>IF(Fietsen!E242="Interval/Blokken",Fietsen!I242,0)</f>
        <v>0</v>
      </c>
      <c r="AL243" s="8">
        <f>IF(Fietsen!E242="VO2max",Fietsen!I242,0)</f>
        <v>0</v>
      </c>
      <c r="AM243" s="8">
        <f>IF(Fietsen!E242="Snelheid",Fietsen!I242,0)</f>
        <v>0</v>
      </c>
      <c r="AN243" s="8">
        <f>IF(Fietsen!E242="Souplesse",Fietsen!I242,0)</f>
        <v>0</v>
      </c>
      <c r="AO243" s="8">
        <f>IF(Fietsen!E242="Krachtuithouding",Fietsen!I242,0)</f>
        <v>0</v>
      </c>
      <c r="AP243" s="8">
        <f>IF(Fietsen!E242="Explosieve kracht",Fietsen!I242,0)</f>
        <v>0</v>
      </c>
      <c r="AQ243" s="8">
        <f>IF(Fietsen!E242="Wedstrijd",Fietsen!I242,0)</f>
        <v>0</v>
      </c>
      <c r="AR243" s="125"/>
      <c r="AS243" s="143">
        <f>IF(Lopen!G242="Weg",Lopen!H242,0)</f>
        <v>0</v>
      </c>
      <c r="AT243" s="8">
        <f>IF(Lopen!G242="Veld",Lopen!H242,0)</f>
        <v>0</v>
      </c>
      <c r="AU243" s="8">
        <f>IF(Lopen!G242="Piste",Lopen!H242,0)</f>
        <v>0</v>
      </c>
      <c r="AV243" s="139"/>
      <c r="AW243" s="8">
        <f>IF(Lopen!E242="Herstel",Lopen!H242,0)</f>
        <v>0</v>
      </c>
      <c r="AX243" s="8">
        <f>IF(Lopen!E242="Extensieve duur",Lopen!H242,0)</f>
        <v>0</v>
      </c>
      <c r="AY243" s="8">
        <f>IF(Lopen!E242="Tempoloop",Lopen!H242,0)</f>
        <v>0</v>
      </c>
      <c r="AZ243" s="8">
        <f>IF(Lopen!E242="Wisselloop",Lopen!H242,0)</f>
        <v>0</v>
      </c>
      <c r="BA243" s="8">
        <f>IF(Lopen!E242="Blokloop",Lopen!H242,0)</f>
        <v>0</v>
      </c>
      <c r="BB243" s="8">
        <f>IF(Lopen!E242="Versnellingen",Lopen!H242,0)</f>
        <v>0</v>
      </c>
      <c r="BC243" s="8">
        <f>IF(Lopen!E242="Fartlek",Lopen!H242,0)</f>
        <v>0</v>
      </c>
      <c r="BD243" s="8">
        <f>IF(Lopen!E242="Krachttraining",Lopen!H242,0)</f>
        <v>0</v>
      </c>
      <c r="BE243" s="144">
        <f>IF(Lopen!E242="Wedstrijd",Lopen!H242,0)</f>
        <v>0</v>
      </c>
    </row>
    <row r="244" spans="1:57">
      <c r="A244" s="199"/>
      <c r="B244" s="83" t="s">
        <v>17</v>
      </c>
      <c r="C244" s="75">
        <v>40689</v>
      </c>
      <c r="D244" s="153"/>
      <c r="E244" s="85">
        <f>IF(Zwemmen!H243&gt;0,1,0)</f>
        <v>0</v>
      </c>
      <c r="F244" s="85">
        <f>IF(Fietsen!I243&gt;0,1,0)</f>
        <v>0</v>
      </c>
      <c r="G244" s="85">
        <f>IF(Lopen!H243&gt;0,1,0)</f>
        <v>0</v>
      </c>
      <c r="H244" s="107"/>
      <c r="I244" s="95">
        <f>IF(Zwemmen!E243="Zwembad Aalst",1,0)</f>
        <v>0</v>
      </c>
      <c r="J244" s="85">
        <f>IF(Zwemmen!E243="Zwembad Brussel",1,0)</f>
        <v>0</v>
      </c>
      <c r="K244" s="85">
        <f>IF(Zwemmen!E243="Zwembad Wachtebeke",1,0)</f>
        <v>0</v>
      </c>
      <c r="L244" s="85">
        <f>IF(Zwemmen!E243="Zwembad Ander",1,0)</f>
        <v>0</v>
      </c>
      <c r="M244" s="85">
        <f>IF(Zwemmen!E243="Open Water Nieuwdonk",1,0)</f>
        <v>0</v>
      </c>
      <c r="N244" s="85">
        <f>IF(Zwemmen!E243="Open Water Ander",1,0)</f>
        <v>0</v>
      </c>
      <c r="O244" s="104"/>
      <c r="P244" s="85">
        <f t="shared" si="13"/>
        <v>0</v>
      </c>
      <c r="Q244" s="85">
        <f t="shared" si="14"/>
        <v>0</v>
      </c>
      <c r="R244" s="104"/>
      <c r="S244" s="89">
        <f>IF(Zwemmen!F243="Techniek",Zwemmen!I243,0)</f>
        <v>0</v>
      </c>
      <c r="T244" s="89">
        <f>IF(Zwemmen!F243="Extensieve uithouding",Zwemmen!I243,0)</f>
        <v>0</v>
      </c>
      <c r="U244" s="89">
        <f>IF(Zwemmen!F243="Intensieve uithouding",Zwemmen!I243,0)</f>
        <v>0</v>
      </c>
      <c r="V244" s="89">
        <f>IF(Zwemmen!F243="Snelheid",Zwemmen!I243,0)</f>
        <v>0</v>
      </c>
      <c r="W244" s="96">
        <f>IF(Zwemmen!F243="Wedstrijd",Zwemmen!I243,0)</f>
        <v>0</v>
      </c>
      <c r="X244" s="124"/>
      <c r="Y244" s="8">
        <f>IF(Fietsen!H243="Wegfiets",Fietsen!I243,0)</f>
        <v>0</v>
      </c>
      <c r="Z244" s="8">
        <f>IF(Fietsen!H243="Tijdritfiets",Fietsen!I243,0)</f>
        <v>0</v>
      </c>
      <c r="AA244" s="8">
        <f>IF(Fietsen!H243="Mountainbike",Fietsen!I243,0)</f>
        <v>0</v>
      </c>
      <c r="AB244" s="124"/>
      <c r="AC244" s="8">
        <f>IF(Fietsen!G243="Weg",Fietsen!I243,0)</f>
        <v>0</v>
      </c>
      <c r="AD244" s="8">
        <f>IF(Fietsen!G243="Rollen",Fietsen!I243,0)</f>
        <v>0</v>
      </c>
      <c r="AE244" s="8">
        <f>IF(Fietsen!G243="Veld",Fietsen!I243,0)</f>
        <v>0</v>
      </c>
      <c r="AF244" s="125"/>
      <c r="AG244" s="8">
        <f>IF(Fietsen!E243="Herstel",Fietsen!I243,0)</f>
        <v>0</v>
      </c>
      <c r="AH244" s="8">
        <f>IF(Fietsen!E243="LSD",Fietsen!I243,0)</f>
        <v>0</v>
      </c>
      <c r="AI244" s="8">
        <f>IF(Fietsen!E243="Extensieve uithouding",Fietsen!I243,0)</f>
        <v>0</v>
      </c>
      <c r="AJ244" s="8">
        <f>IF(Fietsen!E243="Intensieve uithouding",Fietsen!I243,0)</f>
        <v>0</v>
      </c>
      <c r="AK244" s="8">
        <f>IF(Fietsen!E243="Interval/Blokken",Fietsen!I243,0)</f>
        <v>0</v>
      </c>
      <c r="AL244" s="8">
        <f>IF(Fietsen!E243="VO2max",Fietsen!I243,0)</f>
        <v>0</v>
      </c>
      <c r="AM244" s="8">
        <f>IF(Fietsen!E243="Snelheid",Fietsen!I243,0)</f>
        <v>0</v>
      </c>
      <c r="AN244" s="8">
        <f>IF(Fietsen!E243="Souplesse",Fietsen!I243,0)</f>
        <v>0</v>
      </c>
      <c r="AO244" s="8">
        <f>IF(Fietsen!E243="Krachtuithouding",Fietsen!I243,0)</f>
        <v>0</v>
      </c>
      <c r="AP244" s="8">
        <f>IF(Fietsen!E243="Explosieve kracht",Fietsen!I243,0)</f>
        <v>0</v>
      </c>
      <c r="AQ244" s="8">
        <f>IF(Fietsen!E243="Wedstrijd",Fietsen!I243,0)</f>
        <v>0</v>
      </c>
      <c r="AR244" s="125"/>
      <c r="AS244" s="143">
        <f>IF(Lopen!G243="Weg",Lopen!H243,0)</f>
        <v>0</v>
      </c>
      <c r="AT244" s="8">
        <f>IF(Lopen!G243="Veld",Lopen!H243,0)</f>
        <v>0</v>
      </c>
      <c r="AU244" s="8">
        <f>IF(Lopen!G243="Piste",Lopen!H243,0)</f>
        <v>0</v>
      </c>
      <c r="AV244" s="139"/>
      <c r="AW244" s="8">
        <f>IF(Lopen!E243="Herstel",Lopen!H243,0)</f>
        <v>0</v>
      </c>
      <c r="AX244" s="8">
        <f>IF(Lopen!E243="Extensieve duur",Lopen!H243,0)</f>
        <v>0</v>
      </c>
      <c r="AY244" s="8">
        <f>IF(Lopen!E243="Tempoloop",Lopen!H243,0)</f>
        <v>0</v>
      </c>
      <c r="AZ244" s="8">
        <f>IF(Lopen!E243="Wisselloop",Lopen!H243,0)</f>
        <v>0</v>
      </c>
      <c r="BA244" s="8">
        <f>IF(Lopen!E243="Blokloop",Lopen!H243,0)</f>
        <v>0</v>
      </c>
      <c r="BB244" s="8">
        <f>IF(Lopen!E243="Versnellingen",Lopen!H243,0)</f>
        <v>0</v>
      </c>
      <c r="BC244" s="8">
        <f>IF(Lopen!E243="Fartlek",Lopen!H243,0)</f>
        <v>0</v>
      </c>
      <c r="BD244" s="8">
        <f>IF(Lopen!E243="Krachttraining",Lopen!H243,0)</f>
        <v>0</v>
      </c>
      <c r="BE244" s="144">
        <f>IF(Lopen!E243="Wedstrijd",Lopen!H243,0)</f>
        <v>0</v>
      </c>
    </row>
    <row r="245" spans="1:57">
      <c r="A245" s="199"/>
      <c r="B245" s="83" t="s">
        <v>11</v>
      </c>
      <c r="C245" s="75">
        <v>40690</v>
      </c>
      <c r="D245" s="153"/>
      <c r="E245" s="85">
        <f>IF(Zwemmen!H244&gt;0,1,0)</f>
        <v>0</v>
      </c>
      <c r="F245" s="85">
        <f>IF(Fietsen!I244&gt;0,1,0)</f>
        <v>0</v>
      </c>
      <c r="G245" s="85">
        <f>IF(Lopen!H244&gt;0,1,0)</f>
        <v>0</v>
      </c>
      <c r="H245" s="107"/>
      <c r="I245" s="95">
        <f>IF(Zwemmen!E244="Zwembad Aalst",1,0)</f>
        <v>0</v>
      </c>
      <c r="J245" s="85">
        <f>IF(Zwemmen!E244="Zwembad Brussel",1,0)</f>
        <v>0</v>
      </c>
      <c r="K245" s="85">
        <f>IF(Zwemmen!E244="Zwembad Wachtebeke",1,0)</f>
        <v>0</v>
      </c>
      <c r="L245" s="85">
        <f>IF(Zwemmen!E244="Zwembad Ander",1,0)</f>
        <v>0</v>
      </c>
      <c r="M245" s="85">
        <f>IF(Zwemmen!E244="Open Water Nieuwdonk",1,0)</f>
        <v>0</v>
      </c>
      <c r="N245" s="85">
        <f>IF(Zwemmen!E244="Open Water Ander",1,0)</f>
        <v>0</v>
      </c>
      <c r="O245" s="104"/>
      <c r="P245" s="85">
        <f t="shared" si="13"/>
        <v>0</v>
      </c>
      <c r="Q245" s="85">
        <f t="shared" si="14"/>
        <v>0</v>
      </c>
      <c r="R245" s="104"/>
      <c r="S245" s="89">
        <f>IF(Zwemmen!F244="Techniek",Zwemmen!I244,0)</f>
        <v>0</v>
      </c>
      <c r="T245" s="89">
        <f>IF(Zwemmen!F244="Extensieve uithouding",Zwemmen!I244,0)</f>
        <v>0</v>
      </c>
      <c r="U245" s="89">
        <f>IF(Zwemmen!F244="Intensieve uithouding",Zwemmen!I244,0)</f>
        <v>0</v>
      </c>
      <c r="V245" s="89">
        <f>IF(Zwemmen!F244="Snelheid",Zwemmen!I244,0)</f>
        <v>0</v>
      </c>
      <c r="W245" s="96">
        <f>IF(Zwemmen!F244="Wedstrijd",Zwemmen!I244,0)</f>
        <v>0</v>
      </c>
      <c r="X245" s="124"/>
      <c r="Y245" s="8">
        <f>IF(Fietsen!H244="Wegfiets",Fietsen!I244,0)</f>
        <v>0</v>
      </c>
      <c r="Z245" s="8">
        <f>IF(Fietsen!H244="Tijdritfiets",Fietsen!I244,0)</f>
        <v>0</v>
      </c>
      <c r="AA245" s="8">
        <f>IF(Fietsen!H244="Mountainbike",Fietsen!I244,0)</f>
        <v>0</v>
      </c>
      <c r="AB245" s="124"/>
      <c r="AC245" s="8">
        <f>IF(Fietsen!G244="Weg",Fietsen!I244,0)</f>
        <v>0</v>
      </c>
      <c r="AD245" s="8">
        <f>IF(Fietsen!G244="Rollen",Fietsen!I244,0)</f>
        <v>0</v>
      </c>
      <c r="AE245" s="8">
        <f>IF(Fietsen!G244="Veld",Fietsen!I244,0)</f>
        <v>0</v>
      </c>
      <c r="AF245" s="125"/>
      <c r="AG245" s="8">
        <f>IF(Fietsen!E244="Herstel",Fietsen!I244,0)</f>
        <v>0</v>
      </c>
      <c r="AH245" s="8">
        <f>IF(Fietsen!E244="LSD",Fietsen!I244,0)</f>
        <v>0</v>
      </c>
      <c r="AI245" s="8">
        <f>IF(Fietsen!E244="Extensieve uithouding",Fietsen!I244,0)</f>
        <v>0</v>
      </c>
      <c r="AJ245" s="8">
        <f>IF(Fietsen!E244="Intensieve uithouding",Fietsen!I244,0)</f>
        <v>0</v>
      </c>
      <c r="AK245" s="8">
        <f>IF(Fietsen!E244="Interval/Blokken",Fietsen!I244,0)</f>
        <v>0</v>
      </c>
      <c r="AL245" s="8">
        <f>IF(Fietsen!E244="VO2max",Fietsen!I244,0)</f>
        <v>0</v>
      </c>
      <c r="AM245" s="8">
        <f>IF(Fietsen!E244="Snelheid",Fietsen!I244,0)</f>
        <v>0</v>
      </c>
      <c r="AN245" s="8">
        <f>IF(Fietsen!E244="Souplesse",Fietsen!I244,0)</f>
        <v>0</v>
      </c>
      <c r="AO245" s="8">
        <f>IF(Fietsen!E244="Krachtuithouding",Fietsen!I244,0)</f>
        <v>0</v>
      </c>
      <c r="AP245" s="8">
        <f>IF(Fietsen!E244="Explosieve kracht",Fietsen!I244,0)</f>
        <v>0</v>
      </c>
      <c r="AQ245" s="8">
        <f>IF(Fietsen!E244="Wedstrijd",Fietsen!I244,0)</f>
        <v>0</v>
      </c>
      <c r="AR245" s="125"/>
      <c r="AS245" s="143">
        <f>IF(Lopen!G244="Weg",Lopen!H244,0)</f>
        <v>0</v>
      </c>
      <c r="AT245" s="8">
        <f>IF(Lopen!G244="Veld",Lopen!H244,0)</f>
        <v>0</v>
      </c>
      <c r="AU245" s="8">
        <f>IF(Lopen!G244="Piste",Lopen!H244,0)</f>
        <v>0</v>
      </c>
      <c r="AV245" s="139"/>
      <c r="AW245" s="8">
        <f>IF(Lopen!E244="Herstel",Lopen!H244,0)</f>
        <v>0</v>
      </c>
      <c r="AX245" s="8">
        <f>IF(Lopen!E244="Extensieve duur",Lopen!H244,0)</f>
        <v>0</v>
      </c>
      <c r="AY245" s="8">
        <f>IF(Lopen!E244="Tempoloop",Lopen!H244,0)</f>
        <v>0</v>
      </c>
      <c r="AZ245" s="8">
        <f>IF(Lopen!E244="Wisselloop",Lopen!H244,0)</f>
        <v>0</v>
      </c>
      <c r="BA245" s="8">
        <f>IF(Lopen!E244="Blokloop",Lopen!H244,0)</f>
        <v>0</v>
      </c>
      <c r="BB245" s="8">
        <f>IF(Lopen!E244="Versnellingen",Lopen!H244,0)</f>
        <v>0</v>
      </c>
      <c r="BC245" s="8">
        <f>IF(Lopen!E244="Fartlek",Lopen!H244,0)</f>
        <v>0</v>
      </c>
      <c r="BD245" s="8">
        <f>IF(Lopen!E244="Krachttraining",Lopen!H244,0)</f>
        <v>0</v>
      </c>
      <c r="BE245" s="144">
        <f>IF(Lopen!E244="Wedstrijd",Lopen!H244,0)</f>
        <v>0</v>
      </c>
    </row>
    <row r="246" spans="1:57">
      <c r="A246" s="199"/>
      <c r="B246" s="19" t="s">
        <v>12</v>
      </c>
      <c r="C246" s="77">
        <v>40691</v>
      </c>
      <c r="D246" s="153"/>
      <c r="E246" s="86">
        <f>IF(Zwemmen!H245&gt;0,1,0)</f>
        <v>0</v>
      </c>
      <c r="F246" s="86">
        <f>IF(Fietsen!I245&gt;0,1,0)</f>
        <v>0</v>
      </c>
      <c r="G246" s="86">
        <f>IF(Lopen!H245&gt;0,1,0)</f>
        <v>0</v>
      </c>
      <c r="H246" s="107"/>
      <c r="I246" s="97">
        <f>IF(Zwemmen!E245="Zwembad Aalst",1,0)</f>
        <v>0</v>
      </c>
      <c r="J246" s="86">
        <f>IF(Zwemmen!E245="Zwembad Brussel",1,0)</f>
        <v>0</v>
      </c>
      <c r="K246" s="86">
        <f>IF(Zwemmen!E245="Zwembad Wachtebeke",1,0)</f>
        <v>0</v>
      </c>
      <c r="L246" s="86">
        <f>IF(Zwemmen!E245="Zwembad Ander",1,0)</f>
        <v>0</v>
      </c>
      <c r="M246" s="86">
        <f>IF(Zwemmen!E245="Open Water Nieuwdonk",1,0)</f>
        <v>0</v>
      </c>
      <c r="N246" s="86">
        <f>IF(Zwemmen!E245="Open Water Ander",1,0)</f>
        <v>0</v>
      </c>
      <c r="O246" s="104"/>
      <c r="P246" s="86">
        <f t="shared" si="13"/>
        <v>0</v>
      </c>
      <c r="Q246" s="86">
        <f t="shared" si="14"/>
        <v>0</v>
      </c>
      <c r="R246" s="104"/>
      <c r="S246" s="90">
        <f>IF(Zwemmen!F245="Techniek",Zwemmen!I245,0)</f>
        <v>0</v>
      </c>
      <c r="T246" s="90">
        <f>IF(Zwemmen!F245="Extensieve uithouding",Zwemmen!I245,0)</f>
        <v>0</v>
      </c>
      <c r="U246" s="90">
        <f>IF(Zwemmen!F245="Intensieve uithouding",Zwemmen!I245,0)</f>
        <v>0</v>
      </c>
      <c r="V246" s="90">
        <f>IF(Zwemmen!F245="Snelheid",Zwemmen!I245,0)</f>
        <v>0</v>
      </c>
      <c r="W246" s="98">
        <f>IF(Zwemmen!F245="Wedstrijd",Zwemmen!I245,0)</f>
        <v>0</v>
      </c>
      <c r="X246" s="124"/>
      <c r="Y246" s="122">
        <f>IF(Fietsen!H245="Wegfiets",Fietsen!I245,0)</f>
        <v>0</v>
      </c>
      <c r="Z246" s="122">
        <f>IF(Fietsen!H245="Tijdritfiets",Fietsen!I245,0)</f>
        <v>0</v>
      </c>
      <c r="AA246" s="122">
        <f>IF(Fietsen!H245="Mountainbike",Fietsen!I245,0)</f>
        <v>0</v>
      </c>
      <c r="AB246" s="124"/>
      <c r="AC246" s="122">
        <f>IF(Fietsen!G245="Weg",Fietsen!I245,0)</f>
        <v>0</v>
      </c>
      <c r="AD246" s="122">
        <f>IF(Fietsen!G245="Rollen",Fietsen!I245,0)</f>
        <v>0</v>
      </c>
      <c r="AE246" s="122">
        <f>IF(Fietsen!G245="Veld",Fietsen!I245,0)</f>
        <v>0</v>
      </c>
      <c r="AF246" s="125"/>
      <c r="AG246" s="122">
        <f>IF(Fietsen!E245="Herstel",Fietsen!I245,0)</f>
        <v>0</v>
      </c>
      <c r="AH246" s="122">
        <f>IF(Fietsen!E245="LSD",Fietsen!I245,0)</f>
        <v>0</v>
      </c>
      <c r="AI246" s="122">
        <f>IF(Fietsen!E245="Extensieve uithouding",Fietsen!I245,0)</f>
        <v>0</v>
      </c>
      <c r="AJ246" s="122">
        <f>IF(Fietsen!E245="Intensieve uithouding",Fietsen!I245,0)</f>
        <v>0</v>
      </c>
      <c r="AK246" s="122">
        <f>IF(Fietsen!E245="Interval/Blokken",Fietsen!I245,0)</f>
        <v>0</v>
      </c>
      <c r="AL246" s="122">
        <f>IF(Fietsen!E245="VO2max",Fietsen!I245,0)</f>
        <v>0</v>
      </c>
      <c r="AM246" s="122">
        <f>IF(Fietsen!E245="Snelheid",Fietsen!I245,0)</f>
        <v>0</v>
      </c>
      <c r="AN246" s="122">
        <f>IF(Fietsen!E245="Souplesse",Fietsen!I245,0)</f>
        <v>0</v>
      </c>
      <c r="AO246" s="122">
        <f>IF(Fietsen!E245="Krachtuithouding",Fietsen!I245,0)</f>
        <v>0</v>
      </c>
      <c r="AP246" s="122">
        <f>IF(Fietsen!E245="Explosieve kracht",Fietsen!I245,0)</f>
        <v>0</v>
      </c>
      <c r="AQ246" s="122">
        <f>IF(Fietsen!E245="Wedstrijd",Fietsen!I245,0)</f>
        <v>0</v>
      </c>
      <c r="AR246" s="125"/>
      <c r="AS246" s="141">
        <f>IF(Lopen!G245="Weg",Lopen!H245,0)</f>
        <v>0</v>
      </c>
      <c r="AT246" s="122">
        <f>IF(Lopen!G245="Veld",Lopen!H245,0)</f>
        <v>0</v>
      </c>
      <c r="AU246" s="122">
        <f>IF(Lopen!G245="Piste",Lopen!H245,0)</f>
        <v>0</v>
      </c>
      <c r="AV246" s="139"/>
      <c r="AW246" s="122">
        <f>IF(Lopen!E245="Herstel",Lopen!H245,0)</f>
        <v>0</v>
      </c>
      <c r="AX246" s="122">
        <f>IF(Lopen!E245="Extensieve duur",Lopen!H245,0)</f>
        <v>0</v>
      </c>
      <c r="AY246" s="122">
        <f>IF(Lopen!E245="Tempoloop",Lopen!H245,0)</f>
        <v>0</v>
      </c>
      <c r="AZ246" s="122">
        <f>IF(Lopen!E245="Wisselloop",Lopen!H245,0)</f>
        <v>0</v>
      </c>
      <c r="BA246" s="122">
        <f>IF(Lopen!E245="Blokloop",Lopen!H245,0)</f>
        <v>0</v>
      </c>
      <c r="BB246" s="122">
        <f>IF(Lopen!E245="Versnellingen",Lopen!H245,0)</f>
        <v>0</v>
      </c>
      <c r="BC246" s="122">
        <f>IF(Lopen!E245="Fartlek",Lopen!H245,0)</f>
        <v>0</v>
      </c>
      <c r="BD246" s="122">
        <f>IF(Lopen!E245="Krachttraining",Lopen!H245,0)</f>
        <v>0</v>
      </c>
      <c r="BE246" s="142">
        <f>IF(Lopen!E245="Wedstrijd",Lopen!H245,0)</f>
        <v>0</v>
      </c>
    </row>
    <row r="247" spans="1:57">
      <c r="A247" s="199"/>
      <c r="B247" s="19" t="s">
        <v>13</v>
      </c>
      <c r="C247" s="77">
        <v>40692</v>
      </c>
      <c r="D247" s="153"/>
      <c r="E247" s="86">
        <f>IF(Zwemmen!H246&gt;0,1,0)</f>
        <v>0</v>
      </c>
      <c r="F247" s="86">
        <f>IF(Fietsen!I246&gt;0,1,0)</f>
        <v>0</v>
      </c>
      <c r="G247" s="86">
        <f>IF(Lopen!H246&gt;0,1,0)</f>
        <v>0</v>
      </c>
      <c r="H247" s="107"/>
      <c r="I247" s="97">
        <f>IF(Zwemmen!E246="Zwembad Aalst",1,0)</f>
        <v>0</v>
      </c>
      <c r="J247" s="86">
        <f>IF(Zwemmen!E246="Zwembad Brussel",1,0)</f>
        <v>0</v>
      </c>
      <c r="K247" s="86">
        <f>IF(Zwemmen!E246="Zwembad Wachtebeke",1,0)</f>
        <v>0</v>
      </c>
      <c r="L247" s="86">
        <f>IF(Zwemmen!E246="Zwembad Ander",1,0)</f>
        <v>0</v>
      </c>
      <c r="M247" s="86">
        <f>IF(Zwemmen!E246="Open Water Nieuwdonk",1,0)</f>
        <v>0</v>
      </c>
      <c r="N247" s="86">
        <f>IF(Zwemmen!E246="Open Water Ander",1,0)</f>
        <v>0</v>
      </c>
      <c r="O247" s="104"/>
      <c r="P247" s="86">
        <f t="shared" si="13"/>
        <v>0</v>
      </c>
      <c r="Q247" s="86">
        <f t="shared" si="14"/>
        <v>0</v>
      </c>
      <c r="R247" s="104"/>
      <c r="S247" s="90">
        <f>IF(Zwemmen!F246="Techniek",Zwemmen!I246,0)</f>
        <v>0</v>
      </c>
      <c r="T247" s="90">
        <f>IF(Zwemmen!F246="Extensieve uithouding",Zwemmen!I246,0)</f>
        <v>0</v>
      </c>
      <c r="U247" s="90">
        <f>IF(Zwemmen!F246="Intensieve uithouding",Zwemmen!I246,0)</f>
        <v>0</v>
      </c>
      <c r="V247" s="90">
        <f>IF(Zwemmen!F246="Snelheid",Zwemmen!I246,0)</f>
        <v>0</v>
      </c>
      <c r="W247" s="98">
        <f>IF(Zwemmen!F246="Wedstrijd",Zwemmen!I246,0)</f>
        <v>0</v>
      </c>
      <c r="X247" s="124"/>
      <c r="Y247" s="122">
        <f>IF(Fietsen!H246="Wegfiets",Fietsen!I246,0)</f>
        <v>0</v>
      </c>
      <c r="Z247" s="122">
        <f>IF(Fietsen!H246="Tijdritfiets",Fietsen!I246,0)</f>
        <v>0</v>
      </c>
      <c r="AA247" s="122">
        <f>IF(Fietsen!H246="Mountainbike",Fietsen!I246,0)</f>
        <v>0</v>
      </c>
      <c r="AB247" s="124"/>
      <c r="AC247" s="122">
        <f>IF(Fietsen!G246="Weg",Fietsen!I246,0)</f>
        <v>0</v>
      </c>
      <c r="AD247" s="122">
        <f>IF(Fietsen!G246="Rollen",Fietsen!I246,0)</f>
        <v>0</v>
      </c>
      <c r="AE247" s="122">
        <f>IF(Fietsen!G246="Veld",Fietsen!I246,0)</f>
        <v>0</v>
      </c>
      <c r="AF247" s="125"/>
      <c r="AG247" s="122">
        <f>IF(Fietsen!E246="Herstel",Fietsen!I246,0)</f>
        <v>0</v>
      </c>
      <c r="AH247" s="122">
        <f>IF(Fietsen!E246="LSD",Fietsen!I246,0)</f>
        <v>0</v>
      </c>
      <c r="AI247" s="122">
        <f>IF(Fietsen!E246="Extensieve uithouding",Fietsen!I246,0)</f>
        <v>0</v>
      </c>
      <c r="AJ247" s="122">
        <f>IF(Fietsen!E246="Intensieve uithouding",Fietsen!I246,0)</f>
        <v>0</v>
      </c>
      <c r="AK247" s="122">
        <f>IF(Fietsen!E246="Interval/Blokken",Fietsen!I246,0)</f>
        <v>0</v>
      </c>
      <c r="AL247" s="122">
        <f>IF(Fietsen!E246="VO2max",Fietsen!I246,0)</f>
        <v>0</v>
      </c>
      <c r="AM247" s="122">
        <f>IF(Fietsen!E246="Snelheid",Fietsen!I246,0)</f>
        <v>0</v>
      </c>
      <c r="AN247" s="122">
        <f>IF(Fietsen!E246="Souplesse",Fietsen!I246,0)</f>
        <v>0</v>
      </c>
      <c r="AO247" s="122">
        <f>IF(Fietsen!E246="Krachtuithouding",Fietsen!I246,0)</f>
        <v>0</v>
      </c>
      <c r="AP247" s="122">
        <f>IF(Fietsen!E246="Explosieve kracht",Fietsen!I246,0)</f>
        <v>0</v>
      </c>
      <c r="AQ247" s="122">
        <f>IF(Fietsen!E246="Wedstrijd",Fietsen!I246,0)</f>
        <v>0</v>
      </c>
      <c r="AR247" s="125"/>
      <c r="AS247" s="141">
        <f>IF(Lopen!G246="Weg",Lopen!H246,0)</f>
        <v>0</v>
      </c>
      <c r="AT247" s="122">
        <f>IF(Lopen!G246="Veld",Lopen!H246,0)</f>
        <v>0</v>
      </c>
      <c r="AU247" s="122">
        <f>IF(Lopen!G246="Piste",Lopen!H246,0)</f>
        <v>0</v>
      </c>
      <c r="AV247" s="139"/>
      <c r="AW247" s="122">
        <f>IF(Lopen!E246="Herstel",Lopen!H246,0)</f>
        <v>0</v>
      </c>
      <c r="AX247" s="122">
        <f>IF(Lopen!E246="Extensieve duur",Lopen!H246,0)</f>
        <v>0</v>
      </c>
      <c r="AY247" s="122">
        <f>IF(Lopen!E246="Tempoloop",Lopen!H246,0)</f>
        <v>0</v>
      </c>
      <c r="AZ247" s="122">
        <f>IF(Lopen!E246="Wisselloop",Lopen!H246,0)</f>
        <v>0</v>
      </c>
      <c r="BA247" s="122">
        <f>IF(Lopen!E246="Blokloop",Lopen!H246,0)</f>
        <v>0</v>
      </c>
      <c r="BB247" s="122">
        <f>IF(Lopen!E246="Versnellingen",Lopen!H246,0)</f>
        <v>0</v>
      </c>
      <c r="BC247" s="122">
        <f>IF(Lopen!E246="Fartlek",Lopen!H246,0)</f>
        <v>0</v>
      </c>
      <c r="BD247" s="122">
        <f>IF(Lopen!E246="Krachttraining",Lopen!H246,0)</f>
        <v>0</v>
      </c>
      <c r="BE247" s="142">
        <f>IF(Lopen!E246="Wedstrijd",Lopen!H246,0)</f>
        <v>0</v>
      </c>
    </row>
    <row r="248" spans="1:57">
      <c r="A248" s="199" t="s">
        <v>55</v>
      </c>
      <c r="B248" s="83" t="s">
        <v>14</v>
      </c>
      <c r="C248" s="75">
        <v>40693</v>
      </c>
      <c r="D248" s="153"/>
      <c r="E248" s="85">
        <f>IF(Zwemmen!H247&gt;0,1,0)</f>
        <v>0</v>
      </c>
      <c r="F248" s="85">
        <f>IF(Fietsen!I247&gt;0,1,0)</f>
        <v>0</v>
      </c>
      <c r="G248" s="85">
        <f>IF(Lopen!H247&gt;0,1,0)</f>
        <v>0</v>
      </c>
      <c r="H248" s="107"/>
      <c r="I248" s="95">
        <f>IF(Zwemmen!E247="Zwembad Aalst",1,0)</f>
        <v>0</v>
      </c>
      <c r="J248" s="85">
        <f>IF(Zwemmen!E247="Zwembad Brussel",1,0)</f>
        <v>0</v>
      </c>
      <c r="K248" s="85">
        <f>IF(Zwemmen!E247="Zwembad Wachtebeke",1,0)</f>
        <v>0</v>
      </c>
      <c r="L248" s="85">
        <f>IF(Zwemmen!E247="Zwembad Ander",1,0)</f>
        <v>0</v>
      </c>
      <c r="M248" s="85">
        <f>IF(Zwemmen!E247="Open Water Nieuwdonk",1,0)</f>
        <v>0</v>
      </c>
      <c r="N248" s="85">
        <f>IF(Zwemmen!E247="Open Water Ander",1,0)</f>
        <v>0</v>
      </c>
      <c r="O248" s="104"/>
      <c r="P248" s="85">
        <f t="shared" si="13"/>
        <v>0</v>
      </c>
      <c r="Q248" s="85">
        <f t="shared" si="14"/>
        <v>0</v>
      </c>
      <c r="R248" s="104"/>
      <c r="S248" s="89">
        <f>IF(Zwemmen!F247="Techniek",Zwemmen!I247,0)</f>
        <v>0</v>
      </c>
      <c r="T248" s="89">
        <f>IF(Zwemmen!F247="Extensieve uithouding",Zwemmen!I247,0)</f>
        <v>0</v>
      </c>
      <c r="U248" s="89">
        <f>IF(Zwemmen!F247="Intensieve uithouding",Zwemmen!I247,0)</f>
        <v>0</v>
      </c>
      <c r="V248" s="89">
        <f>IF(Zwemmen!F247="Snelheid",Zwemmen!I247,0)</f>
        <v>0</v>
      </c>
      <c r="W248" s="96">
        <f>IF(Zwemmen!F247="Wedstrijd",Zwemmen!I247,0)</f>
        <v>0</v>
      </c>
      <c r="X248" s="124"/>
      <c r="Y248" s="8">
        <f>IF(Fietsen!H247="Wegfiets",Fietsen!I247,0)</f>
        <v>0</v>
      </c>
      <c r="Z248" s="8">
        <f>IF(Fietsen!H247="Tijdritfiets",Fietsen!I247,0)</f>
        <v>0</v>
      </c>
      <c r="AA248" s="8">
        <f>IF(Fietsen!H247="Mountainbike",Fietsen!I247,0)</f>
        <v>0</v>
      </c>
      <c r="AB248" s="124"/>
      <c r="AC248" s="8">
        <f>IF(Fietsen!G247="Weg",Fietsen!I247,0)</f>
        <v>0</v>
      </c>
      <c r="AD248" s="8">
        <f>IF(Fietsen!G247="Rollen",Fietsen!I247,0)</f>
        <v>0</v>
      </c>
      <c r="AE248" s="8">
        <f>IF(Fietsen!G247="Veld",Fietsen!I247,0)</f>
        <v>0</v>
      </c>
      <c r="AF248" s="125"/>
      <c r="AG248" s="8">
        <f>IF(Fietsen!E247="Herstel",Fietsen!I247,0)</f>
        <v>0</v>
      </c>
      <c r="AH248" s="8">
        <f>IF(Fietsen!E247="LSD",Fietsen!I247,0)</f>
        <v>0</v>
      </c>
      <c r="AI248" s="8">
        <f>IF(Fietsen!E247="Extensieve uithouding",Fietsen!I247,0)</f>
        <v>0</v>
      </c>
      <c r="AJ248" s="8">
        <f>IF(Fietsen!E247="Intensieve uithouding",Fietsen!I247,0)</f>
        <v>0</v>
      </c>
      <c r="AK248" s="8">
        <f>IF(Fietsen!E247="Interval/Blokken",Fietsen!I247,0)</f>
        <v>0</v>
      </c>
      <c r="AL248" s="8">
        <f>IF(Fietsen!E247="VO2max",Fietsen!I247,0)</f>
        <v>0</v>
      </c>
      <c r="AM248" s="8">
        <f>IF(Fietsen!E247="Snelheid",Fietsen!I247,0)</f>
        <v>0</v>
      </c>
      <c r="AN248" s="8">
        <f>IF(Fietsen!E247="Souplesse",Fietsen!I247,0)</f>
        <v>0</v>
      </c>
      <c r="AO248" s="8">
        <f>IF(Fietsen!E247="Krachtuithouding",Fietsen!I247,0)</f>
        <v>0</v>
      </c>
      <c r="AP248" s="8">
        <f>IF(Fietsen!E247="Explosieve kracht",Fietsen!I247,0)</f>
        <v>0</v>
      </c>
      <c r="AQ248" s="8">
        <f>IF(Fietsen!E247="Wedstrijd",Fietsen!I247,0)</f>
        <v>0</v>
      </c>
      <c r="AR248" s="125"/>
      <c r="AS248" s="143">
        <f>IF(Lopen!G247="Weg",Lopen!H247,0)</f>
        <v>0</v>
      </c>
      <c r="AT248" s="8">
        <f>IF(Lopen!G247="Veld",Lopen!H247,0)</f>
        <v>0</v>
      </c>
      <c r="AU248" s="8">
        <f>IF(Lopen!G247="Piste",Lopen!H247,0)</f>
        <v>0</v>
      </c>
      <c r="AV248" s="139"/>
      <c r="AW248" s="8">
        <f>IF(Lopen!E247="Herstel",Lopen!H247,0)</f>
        <v>0</v>
      </c>
      <c r="AX248" s="8">
        <f>IF(Lopen!E247="Extensieve duur",Lopen!H247,0)</f>
        <v>0</v>
      </c>
      <c r="AY248" s="8">
        <f>IF(Lopen!E247="Tempoloop",Lopen!H247,0)</f>
        <v>0</v>
      </c>
      <c r="AZ248" s="8">
        <f>IF(Lopen!E247="Wisselloop",Lopen!H247,0)</f>
        <v>0</v>
      </c>
      <c r="BA248" s="8">
        <f>IF(Lopen!E247="Blokloop",Lopen!H247,0)</f>
        <v>0</v>
      </c>
      <c r="BB248" s="8">
        <f>IF(Lopen!E247="Versnellingen",Lopen!H247,0)</f>
        <v>0</v>
      </c>
      <c r="BC248" s="8">
        <f>IF(Lopen!E247="Fartlek",Lopen!H247,0)</f>
        <v>0</v>
      </c>
      <c r="BD248" s="8">
        <f>IF(Lopen!E247="Krachttraining",Lopen!H247,0)</f>
        <v>0</v>
      </c>
      <c r="BE248" s="144">
        <f>IF(Lopen!E247="Wedstrijd",Lopen!H247,0)</f>
        <v>0</v>
      </c>
    </row>
    <row r="249" spans="1:57">
      <c r="A249" s="199"/>
      <c r="B249" s="83" t="s">
        <v>15</v>
      </c>
      <c r="C249" s="75">
        <v>40694</v>
      </c>
      <c r="D249" s="153"/>
      <c r="E249" s="85">
        <f>IF(Zwemmen!H248&gt;0,1,0)</f>
        <v>0</v>
      </c>
      <c r="F249" s="85">
        <f>IF(Fietsen!I248&gt;0,1,0)</f>
        <v>0</v>
      </c>
      <c r="G249" s="85">
        <f>IF(Lopen!H248&gt;0,1,0)</f>
        <v>0</v>
      </c>
      <c r="H249" s="107"/>
      <c r="I249" s="95">
        <f>IF(Zwemmen!E248="Zwembad Aalst",1,0)</f>
        <v>0</v>
      </c>
      <c r="J249" s="85">
        <f>IF(Zwemmen!E248="Zwembad Brussel",1,0)</f>
        <v>0</v>
      </c>
      <c r="K249" s="85">
        <f>IF(Zwemmen!E248="Zwembad Wachtebeke",1,0)</f>
        <v>0</v>
      </c>
      <c r="L249" s="85">
        <f>IF(Zwemmen!E248="Zwembad Ander",1,0)</f>
        <v>0</v>
      </c>
      <c r="M249" s="85">
        <f>IF(Zwemmen!E248="Open Water Nieuwdonk",1,0)</f>
        <v>0</v>
      </c>
      <c r="N249" s="85">
        <f>IF(Zwemmen!E248="Open Water Ander",1,0)</f>
        <v>0</v>
      </c>
      <c r="O249" s="104"/>
      <c r="P249" s="85">
        <f t="shared" si="13"/>
        <v>0</v>
      </c>
      <c r="Q249" s="85">
        <f t="shared" si="14"/>
        <v>0</v>
      </c>
      <c r="R249" s="104"/>
      <c r="S249" s="89">
        <f>IF(Zwemmen!F248="Techniek",Zwemmen!I248,0)</f>
        <v>0</v>
      </c>
      <c r="T249" s="89">
        <f>IF(Zwemmen!F248="Extensieve uithouding",Zwemmen!I248,0)</f>
        <v>0</v>
      </c>
      <c r="U249" s="89">
        <f>IF(Zwemmen!F248="Intensieve uithouding",Zwemmen!I248,0)</f>
        <v>0</v>
      </c>
      <c r="V249" s="89">
        <f>IF(Zwemmen!F248="Snelheid",Zwemmen!I248,0)</f>
        <v>0</v>
      </c>
      <c r="W249" s="96">
        <f>IF(Zwemmen!F248="Wedstrijd",Zwemmen!I248,0)</f>
        <v>0</v>
      </c>
      <c r="X249" s="124"/>
      <c r="Y249" s="8">
        <f>IF(Fietsen!H248="Wegfiets",Fietsen!I248,0)</f>
        <v>0</v>
      </c>
      <c r="Z249" s="8">
        <f>IF(Fietsen!H248="Tijdritfiets",Fietsen!I248,0)</f>
        <v>0</v>
      </c>
      <c r="AA249" s="8">
        <f>IF(Fietsen!H248="Mountainbike",Fietsen!I248,0)</f>
        <v>0</v>
      </c>
      <c r="AB249" s="124"/>
      <c r="AC249" s="8">
        <f>IF(Fietsen!G248="Weg",Fietsen!I248,0)</f>
        <v>0</v>
      </c>
      <c r="AD249" s="8">
        <f>IF(Fietsen!G248="Rollen",Fietsen!I248,0)</f>
        <v>0</v>
      </c>
      <c r="AE249" s="8">
        <f>IF(Fietsen!G248="Veld",Fietsen!I248,0)</f>
        <v>0</v>
      </c>
      <c r="AF249" s="125"/>
      <c r="AG249" s="8">
        <f>IF(Fietsen!E248="Herstel",Fietsen!I248,0)</f>
        <v>0</v>
      </c>
      <c r="AH249" s="8">
        <f>IF(Fietsen!E248="LSD",Fietsen!I248,0)</f>
        <v>0</v>
      </c>
      <c r="AI249" s="8">
        <f>IF(Fietsen!E248="Extensieve uithouding",Fietsen!I248,0)</f>
        <v>0</v>
      </c>
      <c r="AJ249" s="8">
        <f>IF(Fietsen!E248="Intensieve uithouding",Fietsen!I248,0)</f>
        <v>0</v>
      </c>
      <c r="AK249" s="8">
        <f>IF(Fietsen!E248="Interval/Blokken",Fietsen!I248,0)</f>
        <v>0</v>
      </c>
      <c r="AL249" s="8">
        <f>IF(Fietsen!E248="VO2max",Fietsen!I248,0)</f>
        <v>0</v>
      </c>
      <c r="AM249" s="8">
        <f>IF(Fietsen!E248="Snelheid",Fietsen!I248,0)</f>
        <v>0</v>
      </c>
      <c r="AN249" s="8">
        <f>IF(Fietsen!E248="Souplesse",Fietsen!I248,0)</f>
        <v>0</v>
      </c>
      <c r="AO249" s="8">
        <f>IF(Fietsen!E248="Krachtuithouding",Fietsen!I248,0)</f>
        <v>0</v>
      </c>
      <c r="AP249" s="8">
        <f>IF(Fietsen!E248="Explosieve kracht",Fietsen!I248,0)</f>
        <v>0</v>
      </c>
      <c r="AQ249" s="8">
        <f>IF(Fietsen!E248="Wedstrijd",Fietsen!I248,0)</f>
        <v>0</v>
      </c>
      <c r="AR249" s="125"/>
      <c r="AS249" s="143">
        <f>IF(Lopen!G248="Weg",Lopen!H248,0)</f>
        <v>0</v>
      </c>
      <c r="AT249" s="8">
        <f>IF(Lopen!G248="Veld",Lopen!H248,0)</f>
        <v>0</v>
      </c>
      <c r="AU249" s="8">
        <f>IF(Lopen!G248="Piste",Lopen!H248,0)</f>
        <v>0</v>
      </c>
      <c r="AV249" s="139"/>
      <c r="AW249" s="8">
        <f>IF(Lopen!E248="Herstel",Lopen!H248,0)</f>
        <v>0</v>
      </c>
      <c r="AX249" s="8">
        <f>IF(Lopen!E248="Extensieve duur",Lopen!H248,0)</f>
        <v>0</v>
      </c>
      <c r="AY249" s="8">
        <f>IF(Lopen!E248="Tempoloop",Lopen!H248,0)</f>
        <v>0</v>
      </c>
      <c r="AZ249" s="8">
        <f>IF(Lopen!E248="Wisselloop",Lopen!H248,0)</f>
        <v>0</v>
      </c>
      <c r="BA249" s="8">
        <f>IF(Lopen!E248="Blokloop",Lopen!H248,0)</f>
        <v>0</v>
      </c>
      <c r="BB249" s="8">
        <f>IF(Lopen!E248="Versnellingen",Lopen!H248,0)</f>
        <v>0</v>
      </c>
      <c r="BC249" s="8">
        <f>IF(Lopen!E248="Fartlek",Lopen!H248,0)</f>
        <v>0</v>
      </c>
      <c r="BD249" s="8">
        <f>IF(Lopen!E248="Krachttraining",Lopen!H248,0)</f>
        <v>0</v>
      </c>
      <c r="BE249" s="144">
        <f>IF(Lopen!E248="Wedstrijd",Lopen!H248,0)</f>
        <v>0</v>
      </c>
    </row>
    <row r="250" spans="1:57">
      <c r="A250" s="199"/>
      <c r="B250" s="83" t="s">
        <v>16</v>
      </c>
      <c r="C250" s="75">
        <v>40695</v>
      </c>
      <c r="D250" s="153"/>
      <c r="E250" s="85">
        <f>IF(Zwemmen!H249&gt;0,1,0)</f>
        <v>0</v>
      </c>
      <c r="F250" s="85">
        <f>IF(Fietsen!I249&gt;0,1,0)</f>
        <v>0</v>
      </c>
      <c r="G250" s="85">
        <f>IF(Lopen!H249&gt;0,1,0)</f>
        <v>0</v>
      </c>
      <c r="H250" s="107"/>
      <c r="I250" s="95">
        <f>IF(Zwemmen!E249="Zwembad Aalst",1,0)</f>
        <v>0</v>
      </c>
      <c r="J250" s="85">
        <f>IF(Zwemmen!E249="Zwembad Brussel",1,0)</f>
        <v>0</v>
      </c>
      <c r="K250" s="85">
        <f>IF(Zwemmen!E249="Zwembad Wachtebeke",1,0)</f>
        <v>0</v>
      </c>
      <c r="L250" s="85">
        <f>IF(Zwemmen!E249="Zwembad Ander",1,0)</f>
        <v>0</v>
      </c>
      <c r="M250" s="85">
        <f>IF(Zwemmen!E249="Open Water Nieuwdonk",1,0)</f>
        <v>0</v>
      </c>
      <c r="N250" s="85">
        <f>IF(Zwemmen!E249="Open Water Ander",1,0)</f>
        <v>0</v>
      </c>
      <c r="O250" s="104"/>
      <c r="P250" s="85">
        <f t="shared" si="13"/>
        <v>0</v>
      </c>
      <c r="Q250" s="85">
        <f t="shared" si="14"/>
        <v>0</v>
      </c>
      <c r="R250" s="104"/>
      <c r="S250" s="89">
        <f>IF(Zwemmen!F249="Techniek",Zwemmen!I249,0)</f>
        <v>0</v>
      </c>
      <c r="T250" s="89">
        <f>IF(Zwemmen!F249="Extensieve uithouding",Zwemmen!I249,0)</f>
        <v>0</v>
      </c>
      <c r="U250" s="89">
        <f>IF(Zwemmen!F249="Intensieve uithouding",Zwemmen!I249,0)</f>
        <v>0</v>
      </c>
      <c r="V250" s="89">
        <f>IF(Zwemmen!F249="Snelheid",Zwemmen!I249,0)</f>
        <v>0</v>
      </c>
      <c r="W250" s="96">
        <f>IF(Zwemmen!F249="Wedstrijd",Zwemmen!I249,0)</f>
        <v>0</v>
      </c>
      <c r="X250" s="124"/>
      <c r="Y250" s="8">
        <f>IF(Fietsen!H249="Wegfiets",Fietsen!I249,0)</f>
        <v>0</v>
      </c>
      <c r="Z250" s="8">
        <f>IF(Fietsen!H249="Tijdritfiets",Fietsen!I249,0)</f>
        <v>0</v>
      </c>
      <c r="AA250" s="8">
        <f>IF(Fietsen!H249="Mountainbike",Fietsen!I249,0)</f>
        <v>0</v>
      </c>
      <c r="AB250" s="124"/>
      <c r="AC250" s="8">
        <f>IF(Fietsen!G249="Weg",Fietsen!I249,0)</f>
        <v>0</v>
      </c>
      <c r="AD250" s="8">
        <f>IF(Fietsen!G249="Rollen",Fietsen!I249,0)</f>
        <v>0</v>
      </c>
      <c r="AE250" s="8">
        <f>IF(Fietsen!G249="Veld",Fietsen!I249,0)</f>
        <v>0</v>
      </c>
      <c r="AF250" s="125"/>
      <c r="AG250" s="8">
        <f>IF(Fietsen!E249="Herstel",Fietsen!I249,0)</f>
        <v>0</v>
      </c>
      <c r="AH250" s="8">
        <f>IF(Fietsen!E249="LSD",Fietsen!I249,0)</f>
        <v>0</v>
      </c>
      <c r="AI250" s="8">
        <f>IF(Fietsen!E249="Extensieve uithouding",Fietsen!I249,0)</f>
        <v>0</v>
      </c>
      <c r="AJ250" s="8">
        <f>IF(Fietsen!E249="Intensieve uithouding",Fietsen!I249,0)</f>
        <v>0</v>
      </c>
      <c r="AK250" s="8">
        <f>IF(Fietsen!E249="Interval/Blokken",Fietsen!I249,0)</f>
        <v>0</v>
      </c>
      <c r="AL250" s="8">
        <f>IF(Fietsen!E249="VO2max",Fietsen!I249,0)</f>
        <v>0</v>
      </c>
      <c r="AM250" s="8">
        <f>IF(Fietsen!E249="Snelheid",Fietsen!I249,0)</f>
        <v>0</v>
      </c>
      <c r="AN250" s="8">
        <f>IF(Fietsen!E249="Souplesse",Fietsen!I249,0)</f>
        <v>0</v>
      </c>
      <c r="AO250" s="8">
        <f>IF(Fietsen!E249="Krachtuithouding",Fietsen!I249,0)</f>
        <v>0</v>
      </c>
      <c r="AP250" s="8">
        <f>IF(Fietsen!E249="Explosieve kracht",Fietsen!I249,0)</f>
        <v>0</v>
      </c>
      <c r="AQ250" s="8">
        <f>IF(Fietsen!E249="Wedstrijd",Fietsen!I249,0)</f>
        <v>0</v>
      </c>
      <c r="AR250" s="125"/>
      <c r="AS250" s="143">
        <f>IF(Lopen!G249="Weg",Lopen!H249,0)</f>
        <v>0</v>
      </c>
      <c r="AT250" s="8">
        <f>IF(Lopen!G249="Veld",Lopen!H249,0)</f>
        <v>0</v>
      </c>
      <c r="AU250" s="8">
        <f>IF(Lopen!G249="Piste",Lopen!H249,0)</f>
        <v>0</v>
      </c>
      <c r="AV250" s="139"/>
      <c r="AW250" s="8">
        <f>IF(Lopen!E249="Herstel",Lopen!H249,0)</f>
        <v>0</v>
      </c>
      <c r="AX250" s="8">
        <f>IF(Lopen!E249="Extensieve duur",Lopen!H249,0)</f>
        <v>0</v>
      </c>
      <c r="AY250" s="8">
        <f>IF(Lopen!E249="Tempoloop",Lopen!H249,0)</f>
        <v>0</v>
      </c>
      <c r="AZ250" s="8">
        <f>IF(Lopen!E249="Wisselloop",Lopen!H249,0)</f>
        <v>0</v>
      </c>
      <c r="BA250" s="8">
        <f>IF(Lopen!E249="Blokloop",Lopen!H249,0)</f>
        <v>0</v>
      </c>
      <c r="BB250" s="8">
        <f>IF(Lopen!E249="Versnellingen",Lopen!H249,0)</f>
        <v>0</v>
      </c>
      <c r="BC250" s="8">
        <f>IF(Lopen!E249="Fartlek",Lopen!H249,0)</f>
        <v>0</v>
      </c>
      <c r="BD250" s="8">
        <f>IF(Lopen!E249="Krachttraining",Lopen!H249,0)</f>
        <v>0</v>
      </c>
      <c r="BE250" s="144">
        <f>IF(Lopen!E249="Wedstrijd",Lopen!H249,0)</f>
        <v>0</v>
      </c>
    </row>
    <row r="251" spans="1:57">
      <c r="A251" s="199"/>
      <c r="B251" s="83" t="s">
        <v>17</v>
      </c>
      <c r="C251" s="75">
        <v>40696</v>
      </c>
      <c r="D251" s="153"/>
      <c r="E251" s="85">
        <f>IF(Zwemmen!H250&gt;0,1,0)</f>
        <v>0</v>
      </c>
      <c r="F251" s="85">
        <f>IF(Fietsen!I250&gt;0,1,0)</f>
        <v>0</v>
      </c>
      <c r="G251" s="85">
        <f>IF(Lopen!H250&gt;0,1,0)</f>
        <v>0</v>
      </c>
      <c r="H251" s="107"/>
      <c r="I251" s="95">
        <f>IF(Zwemmen!E250="Zwembad Aalst",1,0)</f>
        <v>0</v>
      </c>
      <c r="J251" s="85">
        <f>IF(Zwemmen!E250="Zwembad Brussel",1,0)</f>
        <v>0</v>
      </c>
      <c r="K251" s="85">
        <f>IF(Zwemmen!E250="Zwembad Wachtebeke",1,0)</f>
        <v>0</v>
      </c>
      <c r="L251" s="85">
        <f>IF(Zwemmen!E250="Zwembad Ander",1,0)</f>
        <v>0</v>
      </c>
      <c r="M251" s="85">
        <f>IF(Zwemmen!E250="Open Water Nieuwdonk",1,0)</f>
        <v>0</v>
      </c>
      <c r="N251" s="85">
        <f>IF(Zwemmen!E250="Open Water Ander",1,0)</f>
        <v>0</v>
      </c>
      <c r="O251" s="104"/>
      <c r="P251" s="85">
        <f t="shared" si="13"/>
        <v>0</v>
      </c>
      <c r="Q251" s="85">
        <f t="shared" si="14"/>
        <v>0</v>
      </c>
      <c r="R251" s="104"/>
      <c r="S251" s="89">
        <f>IF(Zwemmen!F250="Techniek",Zwemmen!I250,0)</f>
        <v>0</v>
      </c>
      <c r="T251" s="89">
        <f>IF(Zwemmen!F250="Extensieve uithouding",Zwemmen!I250,0)</f>
        <v>0</v>
      </c>
      <c r="U251" s="89">
        <f>IF(Zwemmen!F250="Intensieve uithouding",Zwemmen!I250,0)</f>
        <v>0</v>
      </c>
      <c r="V251" s="89">
        <f>IF(Zwemmen!F250="Snelheid",Zwemmen!I250,0)</f>
        <v>0</v>
      </c>
      <c r="W251" s="96">
        <f>IF(Zwemmen!F250="Wedstrijd",Zwemmen!I250,0)</f>
        <v>0</v>
      </c>
      <c r="X251" s="124"/>
      <c r="Y251" s="8">
        <f>IF(Fietsen!H250="Wegfiets",Fietsen!I250,0)</f>
        <v>0</v>
      </c>
      <c r="Z251" s="8">
        <f>IF(Fietsen!H250="Tijdritfiets",Fietsen!I250,0)</f>
        <v>0</v>
      </c>
      <c r="AA251" s="8">
        <f>IF(Fietsen!H250="Mountainbike",Fietsen!I250,0)</f>
        <v>0</v>
      </c>
      <c r="AB251" s="124"/>
      <c r="AC251" s="8">
        <f>IF(Fietsen!G250="Weg",Fietsen!I250,0)</f>
        <v>0</v>
      </c>
      <c r="AD251" s="8">
        <f>IF(Fietsen!G250="Rollen",Fietsen!I250,0)</f>
        <v>0</v>
      </c>
      <c r="AE251" s="8">
        <f>IF(Fietsen!G250="Veld",Fietsen!I250,0)</f>
        <v>0</v>
      </c>
      <c r="AF251" s="125"/>
      <c r="AG251" s="8">
        <f>IF(Fietsen!E250="Herstel",Fietsen!I250,0)</f>
        <v>0</v>
      </c>
      <c r="AH251" s="8">
        <f>IF(Fietsen!E250="LSD",Fietsen!I250,0)</f>
        <v>0</v>
      </c>
      <c r="AI251" s="8">
        <f>IF(Fietsen!E250="Extensieve uithouding",Fietsen!I250,0)</f>
        <v>0</v>
      </c>
      <c r="AJ251" s="8">
        <f>IF(Fietsen!E250="Intensieve uithouding",Fietsen!I250,0)</f>
        <v>0</v>
      </c>
      <c r="AK251" s="8">
        <f>IF(Fietsen!E250="Interval/Blokken",Fietsen!I250,0)</f>
        <v>0</v>
      </c>
      <c r="AL251" s="8">
        <f>IF(Fietsen!E250="VO2max",Fietsen!I250,0)</f>
        <v>0</v>
      </c>
      <c r="AM251" s="8">
        <f>IF(Fietsen!E250="Snelheid",Fietsen!I250,0)</f>
        <v>0</v>
      </c>
      <c r="AN251" s="8">
        <f>IF(Fietsen!E250="Souplesse",Fietsen!I250,0)</f>
        <v>0</v>
      </c>
      <c r="AO251" s="8">
        <f>IF(Fietsen!E250="Krachtuithouding",Fietsen!I250,0)</f>
        <v>0</v>
      </c>
      <c r="AP251" s="8">
        <f>IF(Fietsen!E250="Explosieve kracht",Fietsen!I250,0)</f>
        <v>0</v>
      </c>
      <c r="AQ251" s="8">
        <f>IF(Fietsen!E250="Wedstrijd",Fietsen!I250,0)</f>
        <v>0</v>
      </c>
      <c r="AR251" s="125"/>
      <c r="AS251" s="143">
        <f>IF(Lopen!G250="Weg",Lopen!H250,0)</f>
        <v>0</v>
      </c>
      <c r="AT251" s="8">
        <f>IF(Lopen!G250="Veld",Lopen!H250,0)</f>
        <v>0</v>
      </c>
      <c r="AU251" s="8">
        <f>IF(Lopen!G250="Piste",Lopen!H250,0)</f>
        <v>0</v>
      </c>
      <c r="AV251" s="139"/>
      <c r="AW251" s="8">
        <f>IF(Lopen!E250="Herstel",Lopen!H250,0)</f>
        <v>0</v>
      </c>
      <c r="AX251" s="8">
        <f>IF(Lopen!E250="Extensieve duur",Lopen!H250,0)</f>
        <v>0</v>
      </c>
      <c r="AY251" s="8">
        <f>IF(Lopen!E250="Tempoloop",Lopen!H250,0)</f>
        <v>0</v>
      </c>
      <c r="AZ251" s="8">
        <f>IF(Lopen!E250="Wisselloop",Lopen!H250,0)</f>
        <v>0</v>
      </c>
      <c r="BA251" s="8">
        <f>IF(Lopen!E250="Blokloop",Lopen!H250,0)</f>
        <v>0</v>
      </c>
      <c r="BB251" s="8">
        <f>IF(Lopen!E250="Versnellingen",Lopen!H250,0)</f>
        <v>0</v>
      </c>
      <c r="BC251" s="8">
        <f>IF(Lopen!E250="Fartlek",Lopen!H250,0)</f>
        <v>0</v>
      </c>
      <c r="BD251" s="8">
        <f>IF(Lopen!E250="Krachttraining",Lopen!H250,0)</f>
        <v>0</v>
      </c>
      <c r="BE251" s="144">
        <f>IF(Lopen!E250="Wedstrijd",Lopen!H250,0)</f>
        <v>0</v>
      </c>
    </row>
    <row r="252" spans="1:57">
      <c r="A252" s="199"/>
      <c r="B252" s="83" t="s">
        <v>11</v>
      </c>
      <c r="C252" s="75">
        <v>40697</v>
      </c>
      <c r="D252" s="153"/>
      <c r="E252" s="85">
        <f>IF(Zwemmen!H251&gt;0,1,0)</f>
        <v>0</v>
      </c>
      <c r="F252" s="85">
        <f>IF(Fietsen!I251&gt;0,1,0)</f>
        <v>0</v>
      </c>
      <c r="G252" s="85">
        <f>IF(Lopen!H251&gt;0,1,0)</f>
        <v>0</v>
      </c>
      <c r="H252" s="107"/>
      <c r="I252" s="95">
        <f>IF(Zwemmen!E251="Zwembad Aalst",1,0)</f>
        <v>0</v>
      </c>
      <c r="J252" s="85">
        <f>IF(Zwemmen!E251="Zwembad Brussel",1,0)</f>
        <v>0</v>
      </c>
      <c r="K252" s="85">
        <f>IF(Zwemmen!E251="Zwembad Wachtebeke",1,0)</f>
        <v>0</v>
      </c>
      <c r="L252" s="85">
        <f>IF(Zwemmen!E251="Zwembad Ander",1,0)</f>
        <v>0</v>
      </c>
      <c r="M252" s="85">
        <f>IF(Zwemmen!E251="Open Water Nieuwdonk",1,0)</f>
        <v>0</v>
      </c>
      <c r="N252" s="85">
        <f>IF(Zwemmen!E251="Open Water Ander",1,0)</f>
        <v>0</v>
      </c>
      <c r="O252" s="104"/>
      <c r="P252" s="85">
        <f t="shared" si="13"/>
        <v>0</v>
      </c>
      <c r="Q252" s="85">
        <f t="shared" si="14"/>
        <v>0</v>
      </c>
      <c r="R252" s="104"/>
      <c r="S252" s="89">
        <f>IF(Zwemmen!F251="Techniek",Zwemmen!I251,0)</f>
        <v>0</v>
      </c>
      <c r="T252" s="89">
        <f>IF(Zwemmen!F251="Extensieve uithouding",Zwemmen!I251,0)</f>
        <v>0</v>
      </c>
      <c r="U252" s="89">
        <f>IF(Zwemmen!F251="Intensieve uithouding",Zwemmen!I251,0)</f>
        <v>0</v>
      </c>
      <c r="V252" s="89">
        <f>IF(Zwemmen!F251="Snelheid",Zwemmen!I251,0)</f>
        <v>0</v>
      </c>
      <c r="W252" s="96">
        <f>IF(Zwemmen!F251="Wedstrijd",Zwemmen!I251,0)</f>
        <v>0</v>
      </c>
      <c r="X252" s="124"/>
      <c r="Y252" s="8">
        <f>IF(Fietsen!H251="Wegfiets",Fietsen!I251,0)</f>
        <v>0</v>
      </c>
      <c r="Z252" s="8">
        <f>IF(Fietsen!H251="Tijdritfiets",Fietsen!I251,0)</f>
        <v>0</v>
      </c>
      <c r="AA252" s="8">
        <f>IF(Fietsen!H251="Mountainbike",Fietsen!I251,0)</f>
        <v>0</v>
      </c>
      <c r="AB252" s="124"/>
      <c r="AC252" s="8">
        <f>IF(Fietsen!G251="Weg",Fietsen!I251,0)</f>
        <v>0</v>
      </c>
      <c r="AD252" s="8">
        <f>IF(Fietsen!G251="Rollen",Fietsen!I251,0)</f>
        <v>0</v>
      </c>
      <c r="AE252" s="8">
        <f>IF(Fietsen!G251="Veld",Fietsen!I251,0)</f>
        <v>0</v>
      </c>
      <c r="AF252" s="125"/>
      <c r="AG252" s="8">
        <f>IF(Fietsen!E251="Herstel",Fietsen!I251,0)</f>
        <v>0</v>
      </c>
      <c r="AH252" s="8">
        <f>IF(Fietsen!E251="LSD",Fietsen!I251,0)</f>
        <v>0</v>
      </c>
      <c r="AI252" s="8">
        <f>IF(Fietsen!E251="Extensieve uithouding",Fietsen!I251,0)</f>
        <v>0</v>
      </c>
      <c r="AJ252" s="8">
        <f>IF(Fietsen!E251="Intensieve uithouding",Fietsen!I251,0)</f>
        <v>0</v>
      </c>
      <c r="AK252" s="8">
        <f>IF(Fietsen!E251="Interval/Blokken",Fietsen!I251,0)</f>
        <v>0</v>
      </c>
      <c r="AL252" s="8">
        <f>IF(Fietsen!E251="VO2max",Fietsen!I251,0)</f>
        <v>0</v>
      </c>
      <c r="AM252" s="8">
        <f>IF(Fietsen!E251="Snelheid",Fietsen!I251,0)</f>
        <v>0</v>
      </c>
      <c r="AN252" s="8">
        <f>IF(Fietsen!E251="Souplesse",Fietsen!I251,0)</f>
        <v>0</v>
      </c>
      <c r="AO252" s="8">
        <f>IF(Fietsen!E251="Krachtuithouding",Fietsen!I251,0)</f>
        <v>0</v>
      </c>
      <c r="AP252" s="8">
        <f>IF(Fietsen!E251="Explosieve kracht",Fietsen!I251,0)</f>
        <v>0</v>
      </c>
      <c r="AQ252" s="8">
        <f>IF(Fietsen!E251="Wedstrijd",Fietsen!I251,0)</f>
        <v>0</v>
      </c>
      <c r="AR252" s="125"/>
      <c r="AS252" s="143">
        <f>IF(Lopen!G251="Weg",Lopen!H251,0)</f>
        <v>0</v>
      </c>
      <c r="AT252" s="8">
        <f>IF(Lopen!G251="Veld",Lopen!H251,0)</f>
        <v>0</v>
      </c>
      <c r="AU252" s="8">
        <f>IF(Lopen!G251="Piste",Lopen!H251,0)</f>
        <v>0</v>
      </c>
      <c r="AV252" s="139"/>
      <c r="AW252" s="8">
        <f>IF(Lopen!E251="Herstel",Lopen!H251,0)</f>
        <v>0</v>
      </c>
      <c r="AX252" s="8">
        <f>IF(Lopen!E251="Extensieve duur",Lopen!H251,0)</f>
        <v>0</v>
      </c>
      <c r="AY252" s="8">
        <f>IF(Lopen!E251="Tempoloop",Lopen!H251,0)</f>
        <v>0</v>
      </c>
      <c r="AZ252" s="8">
        <f>IF(Lopen!E251="Wisselloop",Lopen!H251,0)</f>
        <v>0</v>
      </c>
      <c r="BA252" s="8">
        <f>IF(Lopen!E251="Blokloop",Lopen!H251,0)</f>
        <v>0</v>
      </c>
      <c r="BB252" s="8">
        <f>IF(Lopen!E251="Versnellingen",Lopen!H251,0)</f>
        <v>0</v>
      </c>
      <c r="BC252" s="8">
        <f>IF(Lopen!E251="Fartlek",Lopen!H251,0)</f>
        <v>0</v>
      </c>
      <c r="BD252" s="8">
        <f>IF(Lopen!E251="Krachttraining",Lopen!H251,0)</f>
        <v>0</v>
      </c>
      <c r="BE252" s="144">
        <f>IF(Lopen!E251="Wedstrijd",Lopen!H251,0)</f>
        <v>0</v>
      </c>
    </row>
    <row r="253" spans="1:57">
      <c r="A253" s="199"/>
      <c r="B253" s="19" t="s">
        <v>12</v>
      </c>
      <c r="C253" s="77">
        <v>40698</v>
      </c>
      <c r="D253" s="153"/>
      <c r="E253" s="86">
        <f>IF(Zwemmen!H252&gt;0,1,0)</f>
        <v>0</v>
      </c>
      <c r="F253" s="86">
        <f>IF(Fietsen!I252&gt;0,1,0)</f>
        <v>0</v>
      </c>
      <c r="G253" s="86">
        <f>IF(Lopen!H252&gt;0,1,0)</f>
        <v>0</v>
      </c>
      <c r="H253" s="107"/>
      <c r="I253" s="97">
        <f>IF(Zwemmen!E252="Zwembad Aalst",1,0)</f>
        <v>0</v>
      </c>
      <c r="J253" s="86">
        <f>IF(Zwemmen!E252="Zwembad Brussel",1,0)</f>
        <v>0</v>
      </c>
      <c r="K253" s="86">
        <f>IF(Zwemmen!E252="Zwembad Wachtebeke",1,0)</f>
        <v>0</v>
      </c>
      <c r="L253" s="86">
        <f>IF(Zwemmen!E252="Zwembad Ander",1,0)</f>
        <v>0</v>
      </c>
      <c r="M253" s="86">
        <f>IF(Zwemmen!E252="Open Water Nieuwdonk",1,0)</f>
        <v>0</v>
      </c>
      <c r="N253" s="86">
        <f>IF(Zwemmen!E252="Open Water Ander",1,0)</f>
        <v>0</v>
      </c>
      <c r="O253" s="104"/>
      <c r="P253" s="86">
        <f t="shared" si="13"/>
        <v>0</v>
      </c>
      <c r="Q253" s="86">
        <f t="shared" si="14"/>
        <v>0</v>
      </c>
      <c r="R253" s="104"/>
      <c r="S253" s="90">
        <f>IF(Zwemmen!F252="Techniek",Zwemmen!I252,0)</f>
        <v>0</v>
      </c>
      <c r="T253" s="90">
        <f>IF(Zwemmen!F252="Extensieve uithouding",Zwemmen!I252,0)</f>
        <v>0</v>
      </c>
      <c r="U253" s="90">
        <f>IF(Zwemmen!F252="Intensieve uithouding",Zwemmen!I252,0)</f>
        <v>0</v>
      </c>
      <c r="V253" s="90">
        <f>IF(Zwemmen!F252="Snelheid",Zwemmen!I252,0)</f>
        <v>0</v>
      </c>
      <c r="W253" s="98">
        <f>IF(Zwemmen!F252="Wedstrijd",Zwemmen!I252,0)</f>
        <v>0</v>
      </c>
      <c r="X253" s="124"/>
      <c r="Y253" s="122">
        <f>IF(Fietsen!H252="Wegfiets",Fietsen!I252,0)</f>
        <v>0</v>
      </c>
      <c r="Z253" s="122">
        <f>IF(Fietsen!H252="Tijdritfiets",Fietsen!I252,0)</f>
        <v>0</v>
      </c>
      <c r="AA253" s="122">
        <f>IF(Fietsen!H252="Mountainbike",Fietsen!I252,0)</f>
        <v>0</v>
      </c>
      <c r="AB253" s="124"/>
      <c r="AC253" s="122">
        <f>IF(Fietsen!G252="Weg",Fietsen!I252,0)</f>
        <v>0</v>
      </c>
      <c r="AD253" s="122">
        <f>IF(Fietsen!G252="Rollen",Fietsen!I252,0)</f>
        <v>0</v>
      </c>
      <c r="AE253" s="122">
        <f>IF(Fietsen!G252="Veld",Fietsen!I252,0)</f>
        <v>0</v>
      </c>
      <c r="AF253" s="125"/>
      <c r="AG253" s="122">
        <f>IF(Fietsen!E252="Herstel",Fietsen!I252,0)</f>
        <v>0</v>
      </c>
      <c r="AH253" s="122">
        <f>IF(Fietsen!E252="LSD",Fietsen!I252,0)</f>
        <v>0</v>
      </c>
      <c r="AI253" s="122">
        <f>IF(Fietsen!E252="Extensieve uithouding",Fietsen!I252,0)</f>
        <v>0</v>
      </c>
      <c r="AJ253" s="122">
        <f>IF(Fietsen!E252="Intensieve uithouding",Fietsen!I252,0)</f>
        <v>0</v>
      </c>
      <c r="AK253" s="122">
        <f>IF(Fietsen!E252="Interval/Blokken",Fietsen!I252,0)</f>
        <v>0</v>
      </c>
      <c r="AL253" s="122">
        <f>IF(Fietsen!E252="VO2max",Fietsen!I252,0)</f>
        <v>0</v>
      </c>
      <c r="AM253" s="122">
        <f>IF(Fietsen!E252="Snelheid",Fietsen!I252,0)</f>
        <v>0</v>
      </c>
      <c r="AN253" s="122">
        <f>IF(Fietsen!E252="Souplesse",Fietsen!I252,0)</f>
        <v>0</v>
      </c>
      <c r="AO253" s="122">
        <f>IF(Fietsen!E252="Krachtuithouding",Fietsen!I252,0)</f>
        <v>0</v>
      </c>
      <c r="AP253" s="122">
        <f>IF(Fietsen!E252="Explosieve kracht",Fietsen!I252,0)</f>
        <v>0</v>
      </c>
      <c r="AQ253" s="122">
        <f>IF(Fietsen!E252="Wedstrijd",Fietsen!I252,0)</f>
        <v>0</v>
      </c>
      <c r="AR253" s="125"/>
      <c r="AS253" s="141">
        <f>IF(Lopen!G252="Weg",Lopen!H252,0)</f>
        <v>0</v>
      </c>
      <c r="AT253" s="122">
        <f>IF(Lopen!G252="Veld",Lopen!H252,0)</f>
        <v>0</v>
      </c>
      <c r="AU253" s="122">
        <f>IF(Lopen!G252="Piste",Lopen!H252,0)</f>
        <v>0</v>
      </c>
      <c r="AV253" s="139"/>
      <c r="AW253" s="122">
        <f>IF(Lopen!E252="Herstel",Lopen!H252,0)</f>
        <v>0</v>
      </c>
      <c r="AX253" s="122">
        <f>IF(Lopen!E252="Extensieve duur",Lopen!H252,0)</f>
        <v>0</v>
      </c>
      <c r="AY253" s="122">
        <f>IF(Lopen!E252="Tempoloop",Lopen!H252,0)</f>
        <v>0</v>
      </c>
      <c r="AZ253" s="122">
        <f>IF(Lopen!E252="Wisselloop",Lopen!H252,0)</f>
        <v>0</v>
      </c>
      <c r="BA253" s="122">
        <f>IF(Lopen!E252="Blokloop",Lopen!H252,0)</f>
        <v>0</v>
      </c>
      <c r="BB253" s="122">
        <f>IF(Lopen!E252="Versnellingen",Lopen!H252,0)</f>
        <v>0</v>
      </c>
      <c r="BC253" s="122">
        <f>IF(Lopen!E252="Fartlek",Lopen!H252,0)</f>
        <v>0</v>
      </c>
      <c r="BD253" s="122">
        <f>IF(Lopen!E252="Krachttraining",Lopen!H252,0)</f>
        <v>0</v>
      </c>
      <c r="BE253" s="142">
        <f>IF(Lopen!E252="Wedstrijd",Lopen!H252,0)</f>
        <v>0</v>
      </c>
    </row>
    <row r="254" spans="1:57">
      <c r="A254" s="199"/>
      <c r="B254" s="19" t="s">
        <v>13</v>
      </c>
      <c r="C254" s="77">
        <v>40699</v>
      </c>
      <c r="D254" s="153"/>
      <c r="E254" s="86">
        <f>IF(Zwemmen!H253&gt;0,1,0)</f>
        <v>0</v>
      </c>
      <c r="F254" s="86">
        <f>IF(Fietsen!I253&gt;0,1,0)</f>
        <v>0</v>
      </c>
      <c r="G254" s="86">
        <f>IF(Lopen!H253&gt;0,1,0)</f>
        <v>0</v>
      </c>
      <c r="H254" s="107"/>
      <c r="I254" s="97">
        <f>IF(Zwemmen!E253="Zwembad Aalst",1,0)</f>
        <v>0</v>
      </c>
      <c r="J254" s="86">
        <f>IF(Zwemmen!E253="Zwembad Brussel",1,0)</f>
        <v>0</v>
      </c>
      <c r="K254" s="86">
        <f>IF(Zwemmen!E253="Zwembad Wachtebeke",1,0)</f>
        <v>0</v>
      </c>
      <c r="L254" s="86">
        <f>IF(Zwemmen!E253="Zwembad Ander",1,0)</f>
        <v>0</v>
      </c>
      <c r="M254" s="86">
        <f>IF(Zwemmen!E253="Open Water Nieuwdonk",1,0)</f>
        <v>0</v>
      </c>
      <c r="N254" s="86">
        <f>IF(Zwemmen!E253="Open Water Ander",1,0)</f>
        <v>0</v>
      </c>
      <c r="O254" s="104"/>
      <c r="P254" s="86">
        <f t="shared" si="13"/>
        <v>0</v>
      </c>
      <c r="Q254" s="86">
        <f t="shared" si="14"/>
        <v>0</v>
      </c>
      <c r="R254" s="104"/>
      <c r="S254" s="90">
        <f>IF(Zwemmen!F253="Techniek",Zwemmen!I253,0)</f>
        <v>0</v>
      </c>
      <c r="T254" s="90">
        <f>IF(Zwemmen!F253="Extensieve uithouding",Zwemmen!I253,0)</f>
        <v>0</v>
      </c>
      <c r="U254" s="90">
        <f>IF(Zwemmen!F253="Intensieve uithouding",Zwemmen!I253,0)</f>
        <v>0</v>
      </c>
      <c r="V254" s="90">
        <f>IF(Zwemmen!F253="Snelheid",Zwemmen!I253,0)</f>
        <v>0</v>
      </c>
      <c r="W254" s="98">
        <f>IF(Zwemmen!F253="Wedstrijd",Zwemmen!I253,0)</f>
        <v>0</v>
      </c>
      <c r="X254" s="124"/>
      <c r="Y254" s="122">
        <f>IF(Fietsen!H253="Wegfiets",Fietsen!I253,0)</f>
        <v>0</v>
      </c>
      <c r="Z254" s="122">
        <f>IF(Fietsen!H253="Tijdritfiets",Fietsen!I253,0)</f>
        <v>0</v>
      </c>
      <c r="AA254" s="122">
        <f>IF(Fietsen!H253="Mountainbike",Fietsen!I253,0)</f>
        <v>0</v>
      </c>
      <c r="AB254" s="124"/>
      <c r="AC254" s="122">
        <f>IF(Fietsen!G253="Weg",Fietsen!I253,0)</f>
        <v>0</v>
      </c>
      <c r="AD254" s="122">
        <f>IF(Fietsen!G253="Rollen",Fietsen!I253,0)</f>
        <v>0</v>
      </c>
      <c r="AE254" s="122">
        <f>IF(Fietsen!G253="Veld",Fietsen!I253,0)</f>
        <v>0</v>
      </c>
      <c r="AF254" s="125"/>
      <c r="AG254" s="122">
        <f>IF(Fietsen!E253="Herstel",Fietsen!I253,0)</f>
        <v>0</v>
      </c>
      <c r="AH254" s="122">
        <f>IF(Fietsen!E253="LSD",Fietsen!I253,0)</f>
        <v>0</v>
      </c>
      <c r="AI254" s="122">
        <f>IF(Fietsen!E253="Extensieve uithouding",Fietsen!I253,0)</f>
        <v>0</v>
      </c>
      <c r="AJ254" s="122">
        <f>IF(Fietsen!E253="Intensieve uithouding",Fietsen!I253,0)</f>
        <v>0</v>
      </c>
      <c r="AK254" s="122">
        <f>IF(Fietsen!E253="Interval/Blokken",Fietsen!I253,0)</f>
        <v>0</v>
      </c>
      <c r="AL254" s="122">
        <f>IF(Fietsen!E253="VO2max",Fietsen!I253,0)</f>
        <v>0</v>
      </c>
      <c r="AM254" s="122">
        <f>IF(Fietsen!E253="Snelheid",Fietsen!I253,0)</f>
        <v>0</v>
      </c>
      <c r="AN254" s="122">
        <f>IF(Fietsen!E253="Souplesse",Fietsen!I253,0)</f>
        <v>0</v>
      </c>
      <c r="AO254" s="122">
        <f>IF(Fietsen!E253="Krachtuithouding",Fietsen!I253,0)</f>
        <v>0</v>
      </c>
      <c r="AP254" s="122">
        <f>IF(Fietsen!E253="Explosieve kracht",Fietsen!I253,0)</f>
        <v>0</v>
      </c>
      <c r="AQ254" s="122">
        <f>IF(Fietsen!E253="Wedstrijd",Fietsen!I253,0)</f>
        <v>0</v>
      </c>
      <c r="AR254" s="125"/>
      <c r="AS254" s="141">
        <f>IF(Lopen!G253="Weg",Lopen!H253,0)</f>
        <v>0</v>
      </c>
      <c r="AT254" s="122">
        <f>IF(Lopen!G253="Veld",Lopen!H253,0)</f>
        <v>0</v>
      </c>
      <c r="AU254" s="122">
        <f>IF(Lopen!G253="Piste",Lopen!H253,0)</f>
        <v>0</v>
      </c>
      <c r="AV254" s="139"/>
      <c r="AW254" s="122">
        <f>IF(Lopen!E253="Herstel",Lopen!H253,0)</f>
        <v>0</v>
      </c>
      <c r="AX254" s="122">
        <f>IF(Lopen!E253="Extensieve duur",Lopen!H253,0)</f>
        <v>0</v>
      </c>
      <c r="AY254" s="122">
        <f>IF(Lopen!E253="Tempoloop",Lopen!H253,0)</f>
        <v>0</v>
      </c>
      <c r="AZ254" s="122">
        <f>IF(Lopen!E253="Wisselloop",Lopen!H253,0)</f>
        <v>0</v>
      </c>
      <c r="BA254" s="122">
        <f>IF(Lopen!E253="Blokloop",Lopen!H253,0)</f>
        <v>0</v>
      </c>
      <c r="BB254" s="122">
        <f>IF(Lopen!E253="Versnellingen",Lopen!H253,0)</f>
        <v>0</v>
      </c>
      <c r="BC254" s="122">
        <f>IF(Lopen!E253="Fartlek",Lopen!H253,0)</f>
        <v>0</v>
      </c>
      <c r="BD254" s="122">
        <f>IF(Lopen!E253="Krachttraining",Lopen!H253,0)</f>
        <v>0</v>
      </c>
      <c r="BE254" s="142">
        <f>IF(Lopen!E253="Wedstrijd",Lopen!H253,0)</f>
        <v>0</v>
      </c>
    </row>
    <row r="255" spans="1:57">
      <c r="A255" s="199" t="s">
        <v>56</v>
      </c>
      <c r="B255" s="83" t="s">
        <v>14</v>
      </c>
      <c r="C255" s="75">
        <v>40700</v>
      </c>
      <c r="D255" s="153"/>
      <c r="E255" s="85">
        <f>IF(Zwemmen!H254&gt;0,1,0)</f>
        <v>0</v>
      </c>
      <c r="F255" s="85">
        <f>IF(Fietsen!I254&gt;0,1,0)</f>
        <v>0</v>
      </c>
      <c r="G255" s="85">
        <f>IF(Lopen!H254&gt;0,1,0)</f>
        <v>0</v>
      </c>
      <c r="H255" s="107"/>
      <c r="I255" s="95">
        <f>IF(Zwemmen!E254="Zwembad Aalst",1,0)</f>
        <v>0</v>
      </c>
      <c r="J255" s="85">
        <f>IF(Zwemmen!E254="Zwembad Brussel",1,0)</f>
        <v>0</v>
      </c>
      <c r="K255" s="85">
        <f>IF(Zwemmen!E254="Zwembad Wachtebeke",1,0)</f>
        <v>0</v>
      </c>
      <c r="L255" s="85">
        <f>IF(Zwemmen!E254="Zwembad Ander",1,0)</f>
        <v>0</v>
      </c>
      <c r="M255" s="85">
        <f>IF(Zwemmen!E254="Open Water Nieuwdonk",1,0)</f>
        <v>0</v>
      </c>
      <c r="N255" s="85">
        <f>IF(Zwemmen!E254="Open Water Ander",1,0)</f>
        <v>0</v>
      </c>
      <c r="O255" s="104"/>
      <c r="P255" s="85">
        <f t="shared" si="13"/>
        <v>0</v>
      </c>
      <c r="Q255" s="85">
        <f t="shared" si="14"/>
        <v>0</v>
      </c>
      <c r="R255" s="104"/>
      <c r="S255" s="89">
        <f>IF(Zwemmen!F254="Techniek",Zwemmen!I254,0)</f>
        <v>0</v>
      </c>
      <c r="T255" s="89">
        <f>IF(Zwemmen!F254="Extensieve uithouding",Zwemmen!I254,0)</f>
        <v>0</v>
      </c>
      <c r="U255" s="89">
        <f>IF(Zwemmen!F254="Intensieve uithouding",Zwemmen!I254,0)</f>
        <v>0</v>
      </c>
      <c r="V255" s="89">
        <f>IF(Zwemmen!F254="Snelheid",Zwemmen!I254,0)</f>
        <v>0</v>
      </c>
      <c r="W255" s="96">
        <f>IF(Zwemmen!F254="Wedstrijd",Zwemmen!I254,0)</f>
        <v>0</v>
      </c>
      <c r="X255" s="124"/>
      <c r="Y255" s="8">
        <f>IF(Fietsen!H254="Wegfiets",Fietsen!I254,0)</f>
        <v>0</v>
      </c>
      <c r="Z255" s="8">
        <f>IF(Fietsen!H254="Tijdritfiets",Fietsen!I254,0)</f>
        <v>0</v>
      </c>
      <c r="AA255" s="8">
        <f>IF(Fietsen!H254="Mountainbike",Fietsen!I254,0)</f>
        <v>0</v>
      </c>
      <c r="AB255" s="124"/>
      <c r="AC255" s="8">
        <f>IF(Fietsen!G254="Weg",Fietsen!I254,0)</f>
        <v>0</v>
      </c>
      <c r="AD255" s="8">
        <f>IF(Fietsen!G254="Rollen",Fietsen!I254,0)</f>
        <v>0</v>
      </c>
      <c r="AE255" s="8">
        <f>IF(Fietsen!G254="Veld",Fietsen!I254,0)</f>
        <v>0</v>
      </c>
      <c r="AF255" s="125"/>
      <c r="AG255" s="8">
        <f>IF(Fietsen!E254="Herstel",Fietsen!I254,0)</f>
        <v>0</v>
      </c>
      <c r="AH255" s="8">
        <f>IF(Fietsen!E254="LSD",Fietsen!I254,0)</f>
        <v>0</v>
      </c>
      <c r="AI255" s="8">
        <f>IF(Fietsen!E254="Extensieve uithouding",Fietsen!I254,0)</f>
        <v>0</v>
      </c>
      <c r="AJ255" s="8">
        <f>IF(Fietsen!E254="Intensieve uithouding",Fietsen!I254,0)</f>
        <v>0</v>
      </c>
      <c r="AK255" s="8">
        <f>IF(Fietsen!E254="Interval/Blokken",Fietsen!I254,0)</f>
        <v>0</v>
      </c>
      <c r="AL255" s="8">
        <f>IF(Fietsen!E254="VO2max",Fietsen!I254,0)</f>
        <v>0</v>
      </c>
      <c r="AM255" s="8">
        <f>IF(Fietsen!E254="Snelheid",Fietsen!I254,0)</f>
        <v>0</v>
      </c>
      <c r="AN255" s="8">
        <f>IF(Fietsen!E254="Souplesse",Fietsen!I254,0)</f>
        <v>0</v>
      </c>
      <c r="AO255" s="8">
        <f>IF(Fietsen!E254="Krachtuithouding",Fietsen!I254,0)</f>
        <v>0</v>
      </c>
      <c r="AP255" s="8">
        <f>IF(Fietsen!E254="Explosieve kracht",Fietsen!I254,0)</f>
        <v>0</v>
      </c>
      <c r="AQ255" s="8">
        <f>IF(Fietsen!E254="Wedstrijd",Fietsen!I254,0)</f>
        <v>0</v>
      </c>
      <c r="AR255" s="125"/>
      <c r="AS255" s="143">
        <f>IF(Lopen!G254="Weg",Lopen!H254,0)</f>
        <v>0</v>
      </c>
      <c r="AT255" s="8">
        <f>IF(Lopen!G254="Veld",Lopen!H254,0)</f>
        <v>0</v>
      </c>
      <c r="AU255" s="8">
        <f>IF(Lopen!G254="Piste",Lopen!H254,0)</f>
        <v>0</v>
      </c>
      <c r="AV255" s="139"/>
      <c r="AW255" s="8">
        <f>IF(Lopen!E254="Herstel",Lopen!H254,0)</f>
        <v>0</v>
      </c>
      <c r="AX255" s="8">
        <f>IF(Lopen!E254="Extensieve duur",Lopen!H254,0)</f>
        <v>0</v>
      </c>
      <c r="AY255" s="8">
        <f>IF(Lopen!E254="Tempoloop",Lopen!H254,0)</f>
        <v>0</v>
      </c>
      <c r="AZ255" s="8">
        <f>IF(Lopen!E254="Wisselloop",Lopen!H254,0)</f>
        <v>0</v>
      </c>
      <c r="BA255" s="8">
        <f>IF(Lopen!E254="Blokloop",Lopen!H254,0)</f>
        <v>0</v>
      </c>
      <c r="BB255" s="8">
        <f>IF(Lopen!E254="Versnellingen",Lopen!H254,0)</f>
        <v>0</v>
      </c>
      <c r="BC255" s="8">
        <f>IF(Lopen!E254="Fartlek",Lopen!H254,0)</f>
        <v>0</v>
      </c>
      <c r="BD255" s="8">
        <f>IF(Lopen!E254="Krachttraining",Lopen!H254,0)</f>
        <v>0</v>
      </c>
      <c r="BE255" s="144">
        <f>IF(Lopen!E254="Wedstrijd",Lopen!H254,0)</f>
        <v>0</v>
      </c>
    </row>
    <row r="256" spans="1:57">
      <c r="A256" s="199"/>
      <c r="B256" s="83" t="s">
        <v>15</v>
      </c>
      <c r="C256" s="75">
        <v>40701</v>
      </c>
      <c r="D256" s="153"/>
      <c r="E256" s="85">
        <f>IF(Zwemmen!H255&gt;0,1,0)</f>
        <v>0</v>
      </c>
      <c r="F256" s="85">
        <f>IF(Fietsen!I255&gt;0,1,0)</f>
        <v>0</v>
      </c>
      <c r="G256" s="85">
        <f>IF(Lopen!H255&gt;0,1,0)</f>
        <v>0</v>
      </c>
      <c r="H256" s="107"/>
      <c r="I256" s="95">
        <f>IF(Zwemmen!E255="Zwembad Aalst",1,0)</f>
        <v>0</v>
      </c>
      <c r="J256" s="85">
        <f>IF(Zwemmen!E255="Zwembad Brussel",1,0)</f>
        <v>0</v>
      </c>
      <c r="K256" s="85">
        <f>IF(Zwemmen!E255="Zwembad Wachtebeke",1,0)</f>
        <v>0</v>
      </c>
      <c r="L256" s="85">
        <f>IF(Zwemmen!E255="Zwembad Ander",1,0)</f>
        <v>0</v>
      </c>
      <c r="M256" s="85">
        <f>IF(Zwemmen!E255="Open Water Nieuwdonk",1,0)</f>
        <v>0</v>
      </c>
      <c r="N256" s="85">
        <f>IF(Zwemmen!E255="Open Water Ander",1,0)</f>
        <v>0</v>
      </c>
      <c r="O256" s="104"/>
      <c r="P256" s="85">
        <f t="shared" si="13"/>
        <v>0</v>
      </c>
      <c r="Q256" s="85">
        <f t="shared" si="14"/>
        <v>0</v>
      </c>
      <c r="R256" s="104"/>
      <c r="S256" s="89">
        <f>IF(Zwemmen!F255="Techniek",Zwemmen!I255,0)</f>
        <v>0</v>
      </c>
      <c r="T256" s="89">
        <f>IF(Zwemmen!F255="Extensieve uithouding",Zwemmen!I255,0)</f>
        <v>0</v>
      </c>
      <c r="U256" s="89">
        <f>IF(Zwemmen!F255="Intensieve uithouding",Zwemmen!I255,0)</f>
        <v>0</v>
      </c>
      <c r="V256" s="89">
        <f>IF(Zwemmen!F255="Snelheid",Zwemmen!I255,0)</f>
        <v>0</v>
      </c>
      <c r="W256" s="96">
        <f>IF(Zwemmen!F255="Wedstrijd",Zwemmen!I255,0)</f>
        <v>0</v>
      </c>
      <c r="X256" s="124"/>
      <c r="Y256" s="8">
        <f>IF(Fietsen!H255="Wegfiets",Fietsen!I255,0)</f>
        <v>0</v>
      </c>
      <c r="Z256" s="8">
        <f>IF(Fietsen!H255="Tijdritfiets",Fietsen!I255,0)</f>
        <v>0</v>
      </c>
      <c r="AA256" s="8">
        <f>IF(Fietsen!H255="Mountainbike",Fietsen!I255,0)</f>
        <v>0</v>
      </c>
      <c r="AB256" s="124"/>
      <c r="AC256" s="8">
        <f>IF(Fietsen!G255="Weg",Fietsen!I255,0)</f>
        <v>0</v>
      </c>
      <c r="AD256" s="8">
        <f>IF(Fietsen!G255="Rollen",Fietsen!I255,0)</f>
        <v>0</v>
      </c>
      <c r="AE256" s="8">
        <f>IF(Fietsen!G255="Veld",Fietsen!I255,0)</f>
        <v>0</v>
      </c>
      <c r="AF256" s="125"/>
      <c r="AG256" s="8">
        <f>IF(Fietsen!E255="Herstel",Fietsen!I255,0)</f>
        <v>0</v>
      </c>
      <c r="AH256" s="8">
        <f>IF(Fietsen!E255="LSD",Fietsen!I255,0)</f>
        <v>0</v>
      </c>
      <c r="AI256" s="8">
        <f>IF(Fietsen!E255="Extensieve uithouding",Fietsen!I255,0)</f>
        <v>0</v>
      </c>
      <c r="AJ256" s="8">
        <f>IF(Fietsen!E255="Intensieve uithouding",Fietsen!I255,0)</f>
        <v>0</v>
      </c>
      <c r="AK256" s="8">
        <f>IF(Fietsen!E255="Interval/Blokken",Fietsen!I255,0)</f>
        <v>0</v>
      </c>
      <c r="AL256" s="8">
        <f>IF(Fietsen!E255="VO2max",Fietsen!I255,0)</f>
        <v>0</v>
      </c>
      <c r="AM256" s="8">
        <f>IF(Fietsen!E255="Snelheid",Fietsen!I255,0)</f>
        <v>0</v>
      </c>
      <c r="AN256" s="8">
        <f>IF(Fietsen!E255="Souplesse",Fietsen!I255,0)</f>
        <v>0</v>
      </c>
      <c r="AO256" s="8">
        <f>IF(Fietsen!E255="Krachtuithouding",Fietsen!I255,0)</f>
        <v>0</v>
      </c>
      <c r="AP256" s="8">
        <f>IF(Fietsen!E255="Explosieve kracht",Fietsen!I255,0)</f>
        <v>0</v>
      </c>
      <c r="AQ256" s="8">
        <f>IF(Fietsen!E255="Wedstrijd",Fietsen!I255,0)</f>
        <v>0</v>
      </c>
      <c r="AR256" s="125"/>
      <c r="AS256" s="143">
        <f>IF(Lopen!G255="Weg",Lopen!H255,0)</f>
        <v>0</v>
      </c>
      <c r="AT256" s="8">
        <f>IF(Lopen!G255="Veld",Lopen!H255,0)</f>
        <v>0</v>
      </c>
      <c r="AU256" s="8">
        <f>IF(Lopen!G255="Piste",Lopen!H255,0)</f>
        <v>0</v>
      </c>
      <c r="AV256" s="139"/>
      <c r="AW256" s="8">
        <f>IF(Lopen!E255="Herstel",Lopen!H255,0)</f>
        <v>0</v>
      </c>
      <c r="AX256" s="8">
        <f>IF(Lopen!E255="Extensieve duur",Lopen!H255,0)</f>
        <v>0</v>
      </c>
      <c r="AY256" s="8">
        <f>IF(Lopen!E255="Tempoloop",Lopen!H255,0)</f>
        <v>0</v>
      </c>
      <c r="AZ256" s="8">
        <f>IF(Lopen!E255="Wisselloop",Lopen!H255,0)</f>
        <v>0</v>
      </c>
      <c r="BA256" s="8">
        <f>IF(Lopen!E255="Blokloop",Lopen!H255,0)</f>
        <v>0</v>
      </c>
      <c r="BB256" s="8">
        <f>IF(Lopen!E255="Versnellingen",Lopen!H255,0)</f>
        <v>0</v>
      </c>
      <c r="BC256" s="8">
        <f>IF(Lopen!E255="Fartlek",Lopen!H255,0)</f>
        <v>0</v>
      </c>
      <c r="BD256" s="8">
        <f>IF(Lopen!E255="Krachttraining",Lopen!H255,0)</f>
        <v>0</v>
      </c>
      <c r="BE256" s="144">
        <f>IF(Lopen!E255="Wedstrijd",Lopen!H255,0)</f>
        <v>0</v>
      </c>
    </row>
    <row r="257" spans="1:57">
      <c r="A257" s="199"/>
      <c r="B257" s="83" t="s">
        <v>16</v>
      </c>
      <c r="C257" s="75">
        <v>40702</v>
      </c>
      <c r="D257" s="153"/>
      <c r="E257" s="85">
        <f>IF(Zwemmen!H256&gt;0,1,0)</f>
        <v>0</v>
      </c>
      <c r="F257" s="85">
        <f>IF(Fietsen!I256&gt;0,1,0)</f>
        <v>0</v>
      </c>
      <c r="G257" s="85">
        <f>IF(Lopen!H256&gt;0,1,0)</f>
        <v>0</v>
      </c>
      <c r="H257" s="107"/>
      <c r="I257" s="95">
        <f>IF(Zwemmen!E256="Zwembad Aalst",1,0)</f>
        <v>0</v>
      </c>
      <c r="J257" s="85">
        <f>IF(Zwemmen!E256="Zwembad Brussel",1,0)</f>
        <v>0</v>
      </c>
      <c r="K257" s="85">
        <f>IF(Zwemmen!E256="Zwembad Wachtebeke",1,0)</f>
        <v>0</v>
      </c>
      <c r="L257" s="85">
        <f>IF(Zwemmen!E256="Zwembad Ander",1,0)</f>
        <v>0</v>
      </c>
      <c r="M257" s="85">
        <f>IF(Zwemmen!E256="Open Water Nieuwdonk",1,0)</f>
        <v>0</v>
      </c>
      <c r="N257" s="85">
        <f>IF(Zwemmen!E256="Open Water Ander",1,0)</f>
        <v>0</v>
      </c>
      <c r="O257" s="104"/>
      <c r="P257" s="85">
        <f t="shared" si="13"/>
        <v>0</v>
      </c>
      <c r="Q257" s="85">
        <f t="shared" si="14"/>
        <v>0</v>
      </c>
      <c r="R257" s="104"/>
      <c r="S257" s="89">
        <f>IF(Zwemmen!F256="Techniek",Zwemmen!I256,0)</f>
        <v>0</v>
      </c>
      <c r="T257" s="89">
        <f>IF(Zwemmen!F256="Extensieve uithouding",Zwemmen!I256,0)</f>
        <v>0</v>
      </c>
      <c r="U257" s="89">
        <f>IF(Zwemmen!F256="Intensieve uithouding",Zwemmen!I256,0)</f>
        <v>0</v>
      </c>
      <c r="V257" s="89">
        <f>IF(Zwemmen!F256="Snelheid",Zwemmen!I256,0)</f>
        <v>0</v>
      </c>
      <c r="W257" s="96">
        <f>IF(Zwemmen!F256="Wedstrijd",Zwemmen!I256,0)</f>
        <v>0</v>
      </c>
      <c r="X257" s="124"/>
      <c r="Y257" s="8">
        <f>IF(Fietsen!H256="Wegfiets",Fietsen!I256,0)</f>
        <v>0</v>
      </c>
      <c r="Z257" s="8">
        <f>IF(Fietsen!H256="Tijdritfiets",Fietsen!I256,0)</f>
        <v>0</v>
      </c>
      <c r="AA257" s="8">
        <f>IF(Fietsen!H256="Mountainbike",Fietsen!I256,0)</f>
        <v>0</v>
      </c>
      <c r="AB257" s="124"/>
      <c r="AC257" s="8">
        <f>IF(Fietsen!G256="Weg",Fietsen!I256,0)</f>
        <v>0</v>
      </c>
      <c r="AD257" s="8">
        <f>IF(Fietsen!G256="Rollen",Fietsen!I256,0)</f>
        <v>0</v>
      </c>
      <c r="AE257" s="8">
        <f>IF(Fietsen!G256="Veld",Fietsen!I256,0)</f>
        <v>0</v>
      </c>
      <c r="AF257" s="125"/>
      <c r="AG257" s="8">
        <f>IF(Fietsen!E256="Herstel",Fietsen!I256,0)</f>
        <v>0</v>
      </c>
      <c r="AH257" s="8">
        <f>IF(Fietsen!E256="LSD",Fietsen!I256,0)</f>
        <v>0</v>
      </c>
      <c r="AI257" s="8">
        <f>IF(Fietsen!E256="Extensieve uithouding",Fietsen!I256,0)</f>
        <v>0</v>
      </c>
      <c r="AJ257" s="8">
        <f>IF(Fietsen!E256="Intensieve uithouding",Fietsen!I256,0)</f>
        <v>0</v>
      </c>
      <c r="AK257" s="8">
        <f>IF(Fietsen!E256="Interval/Blokken",Fietsen!I256,0)</f>
        <v>0</v>
      </c>
      <c r="AL257" s="8">
        <f>IF(Fietsen!E256="VO2max",Fietsen!I256,0)</f>
        <v>0</v>
      </c>
      <c r="AM257" s="8">
        <f>IF(Fietsen!E256="Snelheid",Fietsen!I256,0)</f>
        <v>0</v>
      </c>
      <c r="AN257" s="8">
        <f>IF(Fietsen!E256="Souplesse",Fietsen!I256,0)</f>
        <v>0</v>
      </c>
      <c r="AO257" s="8">
        <f>IF(Fietsen!E256="Krachtuithouding",Fietsen!I256,0)</f>
        <v>0</v>
      </c>
      <c r="AP257" s="8">
        <f>IF(Fietsen!E256="Explosieve kracht",Fietsen!I256,0)</f>
        <v>0</v>
      </c>
      <c r="AQ257" s="8">
        <f>IF(Fietsen!E256="Wedstrijd",Fietsen!I256,0)</f>
        <v>0</v>
      </c>
      <c r="AR257" s="125"/>
      <c r="AS257" s="143">
        <f>IF(Lopen!G256="Weg",Lopen!H256,0)</f>
        <v>0</v>
      </c>
      <c r="AT257" s="8">
        <f>IF(Lopen!G256="Veld",Lopen!H256,0)</f>
        <v>0</v>
      </c>
      <c r="AU257" s="8">
        <f>IF(Lopen!G256="Piste",Lopen!H256,0)</f>
        <v>0</v>
      </c>
      <c r="AV257" s="139"/>
      <c r="AW257" s="8">
        <f>IF(Lopen!E256="Herstel",Lopen!H256,0)</f>
        <v>0</v>
      </c>
      <c r="AX257" s="8">
        <f>IF(Lopen!E256="Extensieve duur",Lopen!H256,0)</f>
        <v>0</v>
      </c>
      <c r="AY257" s="8">
        <f>IF(Lopen!E256="Tempoloop",Lopen!H256,0)</f>
        <v>0</v>
      </c>
      <c r="AZ257" s="8">
        <f>IF(Lopen!E256="Wisselloop",Lopen!H256,0)</f>
        <v>0</v>
      </c>
      <c r="BA257" s="8">
        <f>IF(Lopen!E256="Blokloop",Lopen!H256,0)</f>
        <v>0</v>
      </c>
      <c r="BB257" s="8">
        <f>IF(Lopen!E256="Versnellingen",Lopen!H256,0)</f>
        <v>0</v>
      </c>
      <c r="BC257" s="8">
        <f>IF(Lopen!E256="Fartlek",Lopen!H256,0)</f>
        <v>0</v>
      </c>
      <c r="BD257" s="8">
        <f>IF(Lopen!E256="Krachttraining",Lopen!H256,0)</f>
        <v>0</v>
      </c>
      <c r="BE257" s="144">
        <f>IF(Lopen!E256="Wedstrijd",Lopen!H256,0)</f>
        <v>0</v>
      </c>
    </row>
    <row r="258" spans="1:57">
      <c r="A258" s="199"/>
      <c r="B258" s="83" t="s">
        <v>17</v>
      </c>
      <c r="C258" s="75">
        <v>40703</v>
      </c>
      <c r="D258" s="153"/>
      <c r="E258" s="85">
        <f>IF(Zwemmen!H257&gt;0,1,0)</f>
        <v>0</v>
      </c>
      <c r="F258" s="85">
        <f>IF(Fietsen!I257&gt;0,1,0)</f>
        <v>0</v>
      </c>
      <c r="G258" s="85">
        <f>IF(Lopen!H257&gt;0,1,0)</f>
        <v>0</v>
      </c>
      <c r="H258" s="107"/>
      <c r="I258" s="95">
        <f>IF(Zwemmen!E257="Zwembad Aalst",1,0)</f>
        <v>0</v>
      </c>
      <c r="J258" s="85">
        <f>IF(Zwemmen!E257="Zwembad Brussel",1,0)</f>
        <v>0</v>
      </c>
      <c r="K258" s="85">
        <f>IF(Zwemmen!E257="Zwembad Wachtebeke",1,0)</f>
        <v>0</v>
      </c>
      <c r="L258" s="85">
        <f>IF(Zwemmen!E257="Zwembad Ander",1,0)</f>
        <v>0</v>
      </c>
      <c r="M258" s="85">
        <f>IF(Zwemmen!E257="Open Water Nieuwdonk",1,0)</f>
        <v>0</v>
      </c>
      <c r="N258" s="85">
        <f>IF(Zwemmen!E257="Open Water Ander",1,0)</f>
        <v>0</v>
      </c>
      <c r="O258" s="104"/>
      <c r="P258" s="85">
        <f t="shared" si="13"/>
        <v>0</v>
      </c>
      <c r="Q258" s="85">
        <f t="shared" si="14"/>
        <v>0</v>
      </c>
      <c r="R258" s="104"/>
      <c r="S258" s="89">
        <f>IF(Zwemmen!F257="Techniek",Zwemmen!I257,0)</f>
        <v>0</v>
      </c>
      <c r="T258" s="89">
        <f>IF(Zwemmen!F257="Extensieve uithouding",Zwemmen!I257,0)</f>
        <v>0</v>
      </c>
      <c r="U258" s="89">
        <f>IF(Zwemmen!F257="Intensieve uithouding",Zwemmen!I257,0)</f>
        <v>0</v>
      </c>
      <c r="V258" s="89">
        <f>IF(Zwemmen!F257="Snelheid",Zwemmen!I257,0)</f>
        <v>0</v>
      </c>
      <c r="W258" s="96">
        <f>IF(Zwemmen!F257="Wedstrijd",Zwemmen!I257,0)</f>
        <v>0</v>
      </c>
      <c r="X258" s="124"/>
      <c r="Y258" s="8">
        <f>IF(Fietsen!H257="Wegfiets",Fietsen!I257,0)</f>
        <v>0</v>
      </c>
      <c r="Z258" s="8">
        <f>IF(Fietsen!H257="Tijdritfiets",Fietsen!I257,0)</f>
        <v>0</v>
      </c>
      <c r="AA258" s="8">
        <f>IF(Fietsen!H257="Mountainbike",Fietsen!I257,0)</f>
        <v>0</v>
      </c>
      <c r="AB258" s="124"/>
      <c r="AC258" s="8">
        <f>IF(Fietsen!G257="Weg",Fietsen!I257,0)</f>
        <v>0</v>
      </c>
      <c r="AD258" s="8">
        <f>IF(Fietsen!G257="Rollen",Fietsen!I257,0)</f>
        <v>0</v>
      </c>
      <c r="AE258" s="8">
        <f>IF(Fietsen!G257="Veld",Fietsen!I257,0)</f>
        <v>0</v>
      </c>
      <c r="AF258" s="125"/>
      <c r="AG258" s="8">
        <f>IF(Fietsen!E257="Herstel",Fietsen!I257,0)</f>
        <v>0</v>
      </c>
      <c r="AH258" s="8">
        <f>IF(Fietsen!E257="LSD",Fietsen!I257,0)</f>
        <v>0</v>
      </c>
      <c r="AI258" s="8">
        <f>IF(Fietsen!E257="Extensieve uithouding",Fietsen!I257,0)</f>
        <v>0</v>
      </c>
      <c r="AJ258" s="8">
        <f>IF(Fietsen!E257="Intensieve uithouding",Fietsen!I257,0)</f>
        <v>0</v>
      </c>
      <c r="AK258" s="8">
        <f>IF(Fietsen!E257="Interval/Blokken",Fietsen!I257,0)</f>
        <v>0</v>
      </c>
      <c r="AL258" s="8">
        <f>IF(Fietsen!E257="VO2max",Fietsen!I257,0)</f>
        <v>0</v>
      </c>
      <c r="AM258" s="8">
        <f>IF(Fietsen!E257="Snelheid",Fietsen!I257,0)</f>
        <v>0</v>
      </c>
      <c r="AN258" s="8">
        <f>IF(Fietsen!E257="Souplesse",Fietsen!I257,0)</f>
        <v>0</v>
      </c>
      <c r="AO258" s="8">
        <f>IF(Fietsen!E257="Krachtuithouding",Fietsen!I257,0)</f>
        <v>0</v>
      </c>
      <c r="AP258" s="8">
        <f>IF(Fietsen!E257="Explosieve kracht",Fietsen!I257,0)</f>
        <v>0</v>
      </c>
      <c r="AQ258" s="8">
        <f>IF(Fietsen!E257="Wedstrijd",Fietsen!I257,0)</f>
        <v>0</v>
      </c>
      <c r="AR258" s="125"/>
      <c r="AS258" s="143">
        <f>IF(Lopen!G257="Weg",Lopen!H257,0)</f>
        <v>0</v>
      </c>
      <c r="AT258" s="8">
        <f>IF(Lopen!G257="Veld",Lopen!H257,0)</f>
        <v>0</v>
      </c>
      <c r="AU258" s="8">
        <f>IF(Lopen!G257="Piste",Lopen!H257,0)</f>
        <v>0</v>
      </c>
      <c r="AV258" s="139"/>
      <c r="AW258" s="8">
        <f>IF(Lopen!E257="Herstel",Lopen!H257,0)</f>
        <v>0</v>
      </c>
      <c r="AX258" s="8">
        <f>IF(Lopen!E257="Extensieve duur",Lopen!H257,0)</f>
        <v>0</v>
      </c>
      <c r="AY258" s="8">
        <f>IF(Lopen!E257="Tempoloop",Lopen!H257,0)</f>
        <v>0</v>
      </c>
      <c r="AZ258" s="8">
        <f>IF(Lopen!E257="Wisselloop",Lopen!H257,0)</f>
        <v>0</v>
      </c>
      <c r="BA258" s="8">
        <f>IF(Lopen!E257="Blokloop",Lopen!H257,0)</f>
        <v>0</v>
      </c>
      <c r="BB258" s="8">
        <f>IF(Lopen!E257="Versnellingen",Lopen!H257,0)</f>
        <v>0</v>
      </c>
      <c r="BC258" s="8">
        <f>IF(Lopen!E257="Fartlek",Lopen!H257,0)</f>
        <v>0</v>
      </c>
      <c r="BD258" s="8">
        <f>IF(Lopen!E257="Krachttraining",Lopen!H257,0)</f>
        <v>0</v>
      </c>
      <c r="BE258" s="144">
        <f>IF(Lopen!E257="Wedstrijd",Lopen!H257,0)</f>
        <v>0</v>
      </c>
    </row>
    <row r="259" spans="1:57">
      <c r="A259" s="199"/>
      <c r="B259" s="83" t="s">
        <v>11</v>
      </c>
      <c r="C259" s="75">
        <v>40704</v>
      </c>
      <c r="D259" s="153"/>
      <c r="E259" s="85">
        <f>IF(Zwemmen!H258&gt;0,1,0)</f>
        <v>0</v>
      </c>
      <c r="F259" s="85">
        <f>IF(Fietsen!I258&gt;0,1,0)</f>
        <v>0</v>
      </c>
      <c r="G259" s="85">
        <f>IF(Lopen!H258&gt;0,1,0)</f>
        <v>0</v>
      </c>
      <c r="H259" s="107"/>
      <c r="I259" s="95">
        <f>IF(Zwemmen!E258="Zwembad Aalst",1,0)</f>
        <v>0</v>
      </c>
      <c r="J259" s="85">
        <f>IF(Zwemmen!E258="Zwembad Brussel",1,0)</f>
        <v>0</v>
      </c>
      <c r="K259" s="85">
        <f>IF(Zwemmen!E258="Zwembad Wachtebeke",1,0)</f>
        <v>0</v>
      </c>
      <c r="L259" s="85">
        <f>IF(Zwemmen!E258="Zwembad Ander",1,0)</f>
        <v>0</v>
      </c>
      <c r="M259" s="85">
        <f>IF(Zwemmen!E258="Open Water Nieuwdonk",1,0)</f>
        <v>0</v>
      </c>
      <c r="N259" s="85">
        <f>IF(Zwemmen!E258="Open Water Ander",1,0)</f>
        <v>0</v>
      </c>
      <c r="O259" s="104"/>
      <c r="P259" s="85">
        <f t="shared" si="13"/>
        <v>0</v>
      </c>
      <c r="Q259" s="85">
        <f t="shared" si="14"/>
        <v>0</v>
      </c>
      <c r="R259" s="104"/>
      <c r="S259" s="89">
        <f>IF(Zwemmen!F258="Techniek",Zwemmen!I258,0)</f>
        <v>0</v>
      </c>
      <c r="T259" s="89">
        <f>IF(Zwemmen!F258="Extensieve uithouding",Zwemmen!I258,0)</f>
        <v>0</v>
      </c>
      <c r="U259" s="89">
        <f>IF(Zwemmen!F258="Intensieve uithouding",Zwemmen!I258,0)</f>
        <v>0</v>
      </c>
      <c r="V259" s="89">
        <f>IF(Zwemmen!F258="Snelheid",Zwemmen!I258,0)</f>
        <v>0</v>
      </c>
      <c r="W259" s="96">
        <f>IF(Zwemmen!F258="Wedstrijd",Zwemmen!I258,0)</f>
        <v>0</v>
      </c>
      <c r="X259" s="124"/>
      <c r="Y259" s="8">
        <f>IF(Fietsen!H258="Wegfiets",Fietsen!I258,0)</f>
        <v>0</v>
      </c>
      <c r="Z259" s="8">
        <f>IF(Fietsen!H258="Tijdritfiets",Fietsen!I258,0)</f>
        <v>0</v>
      </c>
      <c r="AA259" s="8">
        <f>IF(Fietsen!H258="Mountainbike",Fietsen!I258,0)</f>
        <v>0</v>
      </c>
      <c r="AB259" s="124"/>
      <c r="AC259" s="8">
        <f>IF(Fietsen!G258="Weg",Fietsen!I258,0)</f>
        <v>0</v>
      </c>
      <c r="AD259" s="8">
        <f>IF(Fietsen!G258="Rollen",Fietsen!I258,0)</f>
        <v>0</v>
      </c>
      <c r="AE259" s="8">
        <f>IF(Fietsen!G258="Veld",Fietsen!I258,0)</f>
        <v>0</v>
      </c>
      <c r="AF259" s="125"/>
      <c r="AG259" s="8">
        <f>IF(Fietsen!E258="Herstel",Fietsen!I258,0)</f>
        <v>0</v>
      </c>
      <c r="AH259" s="8">
        <f>IF(Fietsen!E258="LSD",Fietsen!I258,0)</f>
        <v>0</v>
      </c>
      <c r="AI259" s="8">
        <f>IF(Fietsen!E258="Extensieve uithouding",Fietsen!I258,0)</f>
        <v>0</v>
      </c>
      <c r="AJ259" s="8">
        <f>IF(Fietsen!E258="Intensieve uithouding",Fietsen!I258,0)</f>
        <v>0</v>
      </c>
      <c r="AK259" s="8">
        <f>IF(Fietsen!E258="Interval/Blokken",Fietsen!I258,0)</f>
        <v>0</v>
      </c>
      <c r="AL259" s="8">
        <f>IF(Fietsen!E258="VO2max",Fietsen!I258,0)</f>
        <v>0</v>
      </c>
      <c r="AM259" s="8">
        <f>IF(Fietsen!E258="Snelheid",Fietsen!I258,0)</f>
        <v>0</v>
      </c>
      <c r="AN259" s="8">
        <f>IF(Fietsen!E258="Souplesse",Fietsen!I258,0)</f>
        <v>0</v>
      </c>
      <c r="AO259" s="8">
        <f>IF(Fietsen!E258="Krachtuithouding",Fietsen!I258,0)</f>
        <v>0</v>
      </c>
      <c r="AP259" s="8">
        <f>IF(Fietsen!E258="Explosieve kracht",Fietsen!I258,0)</f>
        <v>0</v>
      </c>
      <c r="AQ259" s="8">
        <f>IF(Fietsen!E258="Wedstrijd",Fietsen!I258,0)</f>
        <v>0</v>
      </c>
      <c r="AR259" s="125"/>
      <c r="AS259" s="143">
        <f>IF(Lopen!G258="Weg",Lopen!H258,0)</f>
        <v>0</v>
      </c>
      <c r="AT259" s="8">
        <f>IF(Lopen!G258="Veld",Lopen!H258,0)</f>
        <v>0</v>
      </c>
      <c r="AU259" s="8">
        <f>IF(Lopen!G258="Piste",Lopen!H258,0)</f>
        <v>0</v>
      </c>
      <c r="AV259" s="139"/>
      <c r="AW259" s="8">
        <f>IF(Lopen!E258="Herstel",Lopen!H258,0)</f>
        <v>0</v>
      </c>
      <c r="AX259" s="8">
        <f>IF(Lopen!E258="Extensieve duur",Lopen!H258,0)</f>
        <v>0</v>
      </c>
      <c r="AY259" s="8">
        <f>IF(Lopen!E258="Tempoloop",Lopen!H258,0)</f>
        <v>0</v>
      </c>
      <c r="AZ259" s="8">
        <f>IF(Lopen!E258="Wisselloop",Lopen!H258,0)</f>
        <v>0</v>
      </c>
      <c r="BA259" s="8">
        <f>IF(Lopen!E258="Blokloop",Lopen!H258,0)</f>
        <v>0</v>
      </c>
      <c r="BB259" s="8">
        <f>IF(Lopen!E258="Versnellingen",Lopen!H258,0)</f>
        <v>0</v>
      </c>
      <c r="BC259" s="8">
        <f>IF(Lopen!E258="Fartlek",Lopen!H258,0)</f>
        <v>0</v>
      </c>
      <c r="BD259" s="8">
        <f>IF(Lopen!E258="Krachttraining",Lopen!H258,0)</f>
        <v>0</v>
      </c>
      <c r="BE259" s="144">
        <f>IF(Lopen!E258="Wedstrijd",Lopen!H258,0)</f>
        <v>0</v>
      </c>
    </row>
    <row r="260" spans="1:57">
      <c r="A260" s="199"/>
      <c r="B260" s="19" t="s">
        <v>12</v>
      </c>
      <c r="C260" s="77">
        <v>40705</v>
      </c>
      <c r="D260" s="153"/>
      <c r="E260" s="86">
        <f>IF(Zwemmen!H259&gt;0,1,0)</f>
        <v>0</v>
      </c>
      <c r="F260" s="86">
        <f>IF(Fietsen!I259&gt;0,1,0)</f>
        <v>0</v>
      </c>
      <c r="G260" s="86">
        <f>IF(Lopen!H259&gt;0,1,0)</f>
        <v>0</v>
      </c>
      <c r="H260" s="107"/>
      <c r="I260" s="97">
        <f>IF(Zwemmen!E259="Zwembad Aalst",1,0)</f>
        <v>0</v>
      </c>
      <c r="J260" s="86">
        <f>IF(Zwemmen!E259="Zwembad Brussel",1,0)</f>
        <v>0</v>
      </c>
      <c r="K260" s="86">
        <f>IF(Zwemmen!E259="Zwembad Wachtebeke",1,0)</f>
        <v>0</v>
      </c>
      <c r="L260" s="86">
        <f>IF(Zwemmen!E259="Zwembad Ander",1,0)</f>
        <v>0</v>
      </c>
      <c r="M260" s="86">
        <f>IF(Zwemmen!E259="Open Water Nieuwdonk",1,0)</f>
        <v>0</v>
      </c>
      <c r="N260" s="86">
        <f>IF(Zwemmen!E259="Open Water Ander",1,0)</f>
        <v>0</v>
      </c>
      <c r="O260" s="104"/>
      <c r="P260" s="86">
        <f t="shared" si="13"/>
        <v>0</v>
      </c>
      <c r="Q260" s="86">
        <f t="shared" si="14"/>
        <v>0</v>
      </c>
      <c r="R260" s="104"/>
      <c r="S260" s="90">
        <f>IF(Zwemmen!F259="Techniek",Zwemmen!I259,0)</f>
        <v>0</v>
      </c>
      <c r="T260" s="90">
        <f>IF(Zwemmen!F259="Extensieve uithouding",Zwemmen!I259,0)</f>
        <v>0</v>
      </c>
      <c r="U260" s="90">
        <f>IF(Zwemmen!F259="Intensieve uithouding",Zwemmen!I259,0)</f>
        <v>0</v>
      </c>
      <c r="V260" s="90">
        <f>IF(Zwemmen!F259="Snelheid",Zwemmen!I259,0)</f>
        <v>0</v>
      </c>
      <c r="W260" s="98">
        <f>IF(Zwemmen!F259="Wedstrijd",Zwemmen!I259,0)</f>
        <v>0</v>
      </c>
      <c r="X260" s="124"/>
      <c r="Y260" s="122">
        <f>IF(Fietsen!H259="Wegfiets",Fietsen!I259,0)</f>
        <v>0</v>
      </c>
      <c r="Z260" s="122">
        <f>IF(Fietsen!H259="Tijdritfiets",Fietsen!I259,0)</f>
        <v>0</v>
      </c>
      <c r="AA260" s="122">
        <f>IF(Fietsen!H259="Mountainbike",Fietsen!I259,0)</f>
        <v>0</v>
      </c>
      <c r="AB260" s="124"/>
      <c r="AC260" s="122">
        <f>IF(Fietsen!G259="Weg",Fietsen!I259,0)</f>
        <v>0</v>
      </c>
      <c r="AD260" s="122">
        <f>IF(Fietsen!G259="Rollen",Fietsen!I259,0)</f>
        <v>0</v>
      </c>
      <c r="AE260" s="122">
        <f>IF(Fietsen!G259="Veld",Fietsen!I259,0)</f>
        <v>0</v>
      </c>
      <c r="AF260" s="125"/>
      <c r="AG260" s="122">
        <f>IF(Fietsen!E259="Herstel",Fietsen!I259,0)</f>
        <v>0</v>
      </c>
      <c r="AH260" s="122">
        <f>IF(Fietsen!E259="LSD",Fietsen!I259,0)</f>
        <v>0</v>
      </c>
      <c r="AI260" s="122">
        <f>IF(Fietsen!E259="Extensieve uithouding",Fietsen!I259,0)</f>
        <v>0</v>
      </c>
      <c r="AJ260" s="122">
        <f>IF(Fietsen!E259="Intensieve uithouding",Fietsen!I259,0)</f>
        <v>0</v>
      </c>
      <c r="AK260" s="122">
        <f>IF(Fietsen!E259="Interval/Blokken",Fietsen!I259,0)</f>
        <v>0</v>
      </c>
      <c r="AL260" s="122">
        <f>IF(Fietsen!E259="VO2max",Fietsen!I259,0)</f>
        <v>0</v>
      </c>
      <c r="AM260" s="122">
        <f>IF(Fietsen!E259="Snelheid",Fietsen!I259,0)</f>
        <v>0</v>
      </c>
      <c r="AN260" s="122">
        <f>IF(Fietsen!E259="Souplesse",Fietsen!I259,0)</f>
        <v>0</v>
      </c>
      <c r="AO260" s="122">
        <f>IF(Fietsen!E259="Krachtuithouding",Fietsen!I259,0)</f>
        <v>0</v>
      </c>
      <c r="AP260" s="122">
        <f>IF(Fietsen!E259="Explosieve kracht",Fietsen!I259,0)</f>
        <v>0</v>
      </c>
      <c r="AQ260" s="122">
        <f>IF(Fietsen!E259="Wedstrijd",Fietsen!I259,0)</f>
        <v>0</v>
      </c>
      <c r="AR260" s="125"/>
      <c r="AS260" s="141">
        <f>IF(Lopen!G259="Weg",Lopen!H259,0)</f>
        <v>0</v>
      </c>
      <c r="AT260" s="122">
        <f>IF(Lopen!G259="Veld",Lopen!H259,0)</f>
        <v>0</v>
      </c>
      <c r="AU260" s="122">
        <f>IF(Lopen!G259="Piste",Lopen!H259,0)</f>
        <v>0</v>
      </c>
      <c r="AV260" s="139"/>
      <c r="AW260" s="122">
        <f>IF(Lopen!E259="Herstel",Lopen!H259,0)</f>
        <v>0</v>
      </c>
      <c r="AX260" s="122">
        <f>IF(Lopen!E259="Extensieve duur",Lopen!H259,0)</f>
        <v>0</v>
      </c>
      <c r="AY260" s="122">
        <f>IF(Lopen!E259="Tempoloop",Lopen!H259,0)</f>
        <v>0</v>
      </c>
      <c r="AZ260" s="122">
        <f>IF(Lopen!E259="Wisselloop",Lopen!H259,0)</f>
        <v>0</v>
      </c>
      <c r="BA260" s="122">
        <f>IF(Lopen!E259="Blokloop",Lopen!H259,0)</f>
        <v>0</v>
      </c>
      <c r="BB260" s="122">
        <f>IF(Lopen!E259="Versnellingen",Lopen!H259,0)</f>
        <v>0</v>
      </c>
      <c r="BC260" s="122">
        <f>IF(Lopen!E259="Fartlek",Lopen!H259,0)</f>
        <v>0</v>
      </c>
      <c r="BD260" s="122">
        <f>IF(Lopen!E259="Krachttraining",Lopen!H259,0)</f>
        <v>0</v>
      </c>
      <c r="BE260" s="142">
        <f>IF(Lopen!E259="Wedstrijd",Lopen!H259,0)</f>
        <v>0</v>
      </c>
    </row>
    <row r="261" spans="1:57">
      <c r="A261" s="199"/>
      <c r="B261" s="19" t="s">
        <v>13</v>
      </c>
      <c r="C261" s="77">
        <v>40706</v>
      </c>
      <c r="D261" s="153"/>
      <c r="E261" s="86">
        <f>IF(Zwemmen!H260&gt;0,1,0)</f>
        <v>0</v>
      </c>
      <c r="F261" s="86">
        <f>IF(Fietsen!I260&gt;0,1,0)</f>
        <v>0</v>
      </c>
      <c r="G261" s="86">
        <f>IF(Lopen!H260&gt;0,1,0)</f>
        <v>0</v>
      </c>
      <c r="H261" s="107"/>
      <c r="I261" s="97">
        <f>IF(Zwemmen!E260="Zwembad Aalst",1,0)</f>
        <v>0</v>
      </c>
      <c r="J261" s="86">
        <f>IF(Zwemmen!E260="Zwembad Brussel",1,0)</f>
        <v>0</v>
      </c>
      <c r="K261" s="86">
        <f>IF(Zwemmen!E260="Zwembad Wachtebeke",1,0)</f>
        <v>0</v>
      </c>
      <c r="L261" s="86">
        <f>IF(Zwemmen!E260="Zwembad Ander",1,0)</f>
        <v>0</v>
      </c>
      <c r="M261" s="86">
        <f>IF(Zwemmen!E260="Open Water Nieuwdonk",1,0)</f>
        <v>0</v>
      </c>
      <c r="N261" s="86">
        <f>IF(Zwemmen!E260="Open Water Ander",1,0)</f>
        <v>0</v>
      </c>
      <c r="O261" s="104"/>
      <c r="P261" s="86">
        <f t="shared" si="13"/>
        <v>0</v>
      </c>
      <c r="Q261" s="86">
        <f t="shared" si="14"/>
        <v>0</v>
      </c>
      <c r="R261" s="104"/>
      <c r="S261" s="90">
        <f>IF(Zwemmen!F260="Techniek",Zwemmen!I260,0)</f>
        <v>0</v>
      </c>
      <c r="T261" s="90">
        <f>IF(Zwemmen!F260="Extensieve uithouding",Zwemmen!I260,0)</f>
        <v>0</v>
      </c>
      <c r="U261" s="90">
        <f>IF(Zwemmen!F260="Intensieve uithouding",Zwemmen!I260,0)</f>
        <v>0</v>
      </c>
      <c r="V261" s="90">
        <f>IF(Zwemmen!F260="Snelheid",Zwemmen!I260,0)</f>
        <v>0</v>
      </c>
      <c r="W261" s="98">
        <f>IF(Zwemmen!F260="Wedstrijd",Zwemmen!I260,0)</f>
        <v>0</v>
      </c>
      <c r="X261" s="124"/>
      <c r="Y261" s="122">
        <f>IF(Fietsen!H260="Wegfiets",Fietsen!I260,0)</f>
        <v>0</v>
      </c>
      <c r="Z261" s="122">
        <f>IF(Fietsen!H260="Tijdritfiets",Fietsen!I260,0)</f>
        <v>0</v>
      </c>
      <c r="AA261" s="122">
        <f>IF(Fietsen!H260="Mountainbike",Fietsen!I260,0)</f>
        <v>0</v>
      </c>
      <c r="AB261" s="124"/>
      <c r="AC261" s="122">
        <f>IF(Fietsen!G260="Weg",Fietsen!I260,0)</f>
        <v>0</v>
      </c>
      <c r="AD261" s="122">
        <f>IF(Fietsen!G260="Rollen",Fietsen!I260,0)</f>
        <v>0</v>
      </c>
      <c r="AE261" s="122">
        <f>IF(Fietsen!G260="Veld",Fietsen!I260,0)</f>
        <v>0</v>
      </c>
      <c r="AF261" s="125"/>
      <c r="AG261" s="122">
        <f>IF(Fietsen!E260="Herstel",Fietsen!I260,0)</f>
        <v>0</v>
      </c>
      <c r="AH261" s="122">
        <f>IF(Fietsen!E260="LSD",Fietsen!I260,0)</f>
        <v>0</v>
      </c>
      <c r="AI261" s="122">
        <f>IF(Fietsen!E260="Extensieve uithouding",Fietsen!I260,0)</f>
        <v>0</v>
      </c>
      <c r="AJ261" s="122">
        <f>IF(Fietsen!E260="Intensieve uithouding",Fietsen!I260,0)</f>
        <v>0</v>
      </c>
      <c r="AK261" s="122">
        <f>IF(Fietsen!E260="Interval/Blokken",Fietsen!I260,0)</f>
        <v>0</v>
      </c>
      <c r="AL261" s="122">
        <f>IF(Fietsen!E260="VO2max",Fietsen!I260,0)</f>
        <v>0</v>
      </c>
      <c r="AM261" s="122">
        <f>IF(Fietsen!E260="Snelheid",Fietsen!I260,0)</f>
        <v>0</v>
      </c>
      <c r="AN261" s="122">
        <f>IF(Fietsen!E260="Souplesse",Fietsen!I260,0)</f>
        <v>0</v>
      </c>
      <c r="AO261" s="122">
        <f>IF(Fietsen!E260="Krachtuithouding",Fietsen!I260,0)</f>
        <v>0</v>
      </c>
      <c r="AP261" s="122">
        <f>IF(Fietsen!E260="Explosieve kracht",Fietsen!I260,0)</f>
        <v>0</v>
      </c>
      <c r="AQ261" s="122">
        <f>IF(Fietsen!E260="Wedstrijd",Fietsen!I260,0)</f>
        <v>0</v>
      </c>
      <c r="AR261" s="125"/>
      <c r="AS261" s="141">
        <f>IF(Lopen!G260="Weg",Lopen!H260,0)</f>
        <v>0</v>
      </c>
      <c r="AT261" s="122">
        <f>IF(Lopen!G260="Veld",Lopen!H260,0)</f>
        <v>0</v>
      </c>
      <c r="AU261" s="122">
        <f>IF(Lopen!G260="Piste",Lopen!H260,0)</f>
        <v>0</v>
      </c>
      <c r="AV261" s="139"/>
      <c r="AW261" s="122">
        <f>IF(Lopen!E260="Herstel",Lopen!H260,0)</f>
        <v>0</v>
      </c>
      <c r="AX261" s="122">
        <f>IF(Lopen!E260="Extensieve duur",Lopen!H260,0)</f>
        <v>0</v>
      </c>
      <c r="AY261" s="122">
        <f>IF(Lopen!E260="Tempoloop",Lopen!H260,0)</f>
        <v>0</v>
      </c>
      <c r="AZ261" s="122">
        <f>IF(Lopen!E260="Wisselloop",Lopen!H260,0)</f>
        <v>0</v>
      </c>
      <c r="BA261" s="122">
        <f>IF(Lopen!E260="Blokloop",Lopen!H260,0)</f>
        <v>0</v>
      </c>
      <c r="BB261" s="122">
        <f>IF(Lopen!E260="Versnellingen",Lopen!H260,0)</f>
        <v>0</v>
      </c>
      <c r="BC261" s="122">
        <f>IF(Lopen!E260="Fartlek",Lopen!H260,0)</f>
        <v>0</v>
      </c>
      <c r="BD261" s="122">
        <f>IF(Lopen!E260="Krachttraining",Lopen!H260,0)</f>
        <v>0</v>
      </c>
      <c r="BE261" s="142">
        <f>IF(Lopen!E260="Wedstrijd",Lopen!H260,0)</f>
        <v>0</v>
      </c>
    </row>
    <row r="262" spans="1:57">
      <c r="A262" s="199" t="s">
        <v>57</v>
      </c>
      <c r="B262" s="83" t="s">
        <v>14</v>
      </c>
      <c r="C262" s="75">
        <v>40707</v>
      </c>
      <c r="D262" s="153"/>
      <c r="E262" s="85">
        <f>IF(Zwemmen!H261&gt;0,1,0)</f>
        <v>0</v>
      </c>
      <c r="F262" s="85">
        <f>IF(Fietsen!I261&gt;0,1,0)</f>
        <v>0</v>
      </c>
      <c r="G262" s="85">
        <f>IF(Lopen!H261&gt;0,1,0)</f>
        <v>0</v>
      </c>
      <c r="H262" s="107"/>
      <c r="I262" s="95">
        <f>IF(Zwemmen!E261="Zwembad Aalst",1,0)</f>
        <v>0</v>
      </c>
      <c r="J262" s="85">
        <f>IF(Zwemmen!E261="Zwembad Brussel",1,0)</f>
        <v>0</v>
      </c>
      <c r="K262" s="85">
        <f>IF(Zwemmen!E261="Zwembad Wachtebeke",1,0)</f>
        <v>0</v>
      </c>
      <c r="L262" s="85">
        <f>IF(Zwemmen!E261="Zwembad Ander",1,0)</f>
        <v>0</v>
      </c>
      <c r="M262" s="85">
        <f>IF(Zwemmen!E261="Open Water Nieuwdonk",1,0)</f>
        <v>0</v>
      </c>
      <c r="N262" s="85">
        <f>IF(Zwemmen!E261="Open Water Ander",1,0)</f>
        <v>0</v>
      </c>
      <c r="O262" s="104"/>
      <c r="P262" s="85">
        <f t="shared" si="13"/>
        <v>0</v>
      </c>
      <c r="Q262" s="85">
        <f t="shared" si="14"/>
        <v>0</v>
      </c>
      <c r="R262" s="104"/>
      <c r="S262" s="89">
        <f>IF(Zwemmen!F261="Techniek",Zwemmen!I261,0)</f>
        <v>0</v>
      </c>
      <c r="T262" s="89">
        <f>IF(Zwemmen!F261="Extensieve uithouding",Zwemmen!I261,0)</f>
        <v>0</v>
      </c>
      <c r="U262" s="89">
        <f>IF(Zwemmen!F261="Intensieve uithouding",Zwemmen!I261,0)</f>
        <v>0</v>
      </c>
      <c r="V262" s="89">
        <f>IF(Zwemmen!F261="Snelheid",Zwemmen!I261,0)</f>
        <v>0</v>
      </c>
      <c r="W262" s="96">
        <f>IF(Zwemmen!F261="Wedstrijd",Zwemmen!I261,0)</f>
        <v>0</v>
      </c>
      <c r="X262" s="124"/>
      <c r="Y262" s="8">
        <f>IF(Fietsen!H261="Wegfiets",Fietsen!I261,0)</f>
        <v>0</v>
      </c>
      <c r="Z262" s="8">
        <f>IF(Fietsen!H261="Tijdritfiets",Fietsen!I261,0)</f>
        <v>0</v>
      </c>
      <c r="AA262" s="8">
        <f>IF(Fietsen!H261="Mountainbike",Fietsen!I261,0)</f>
        <v>0</v>
      </c>
      <c r="AB262" s="124"/>
      <c r="AC262" s="8">
        <f>IF(Fietsen!G261="Weg",Fietsen!I261,0)</f>
        <v>0</v>
      </c>
      <c r="AD262" s="8">
        <f>IF(Fietsen!G261="Rollen",Fietsen!I261,0)</f>
        <v>0</v>
      </c>
      <c r="AE262" s="8">
        <f>IF(Fietsen!G261="Veld",Fietsen!I261,0)</f>
        <v>0</v>
      </c>
      <c r="AF262" s="125"/>
      <c r="AG262" s="8">
        <f>IF(Fietsen!E261="Herstel",Fietsen!I261,0)</f>
        <v>0</v>
      </c>
      <c r="AH262" s="8">
        <f>IF(Fietsen!E261="LSD",Fietsen!I261,0)</f>
        <v>0</v>
      </c>
      <c r="AI262" s="8">
        <f>IF(Fietsen!E261="Extensieve uithouding",Fietsen!I261,0)</f>
        <v>0</v>
      </c>
      <c r="AJ262" s="8">
        <f>IF(Fietsen!E261="Intensieve uithouding",Fietsen!I261,0)</f>
        <v>0</v>
      </c>
      <c r="AK262" s="8">
        <f>IF(Fietsen!E261="Interval/Blokken",Fietsen!I261,0)</f>
        <v>0</v>
      </c>
      <c r="AL262" s="8">
        <f>IF(Fietsen!E261="VO2max",Fietsen!I261,0)</f>
        <v>0</v>
      </c>
      <c r="AM262" s="8">
        <f>IF(Fietsen!E261="Snelheid",Fietsen!I261,0)</f>
        <v>0</v>
      </c>
      <c r="AN262" s="8">
        <f>IF(Fietsen!E261="Souplesse",Fietsen!I261,0)</f>
        <v>0</v>
      </c>
      <c r="AO262" s="8">
        <f>IF(Fietsen!E261="Krachtuithouding",Fietsen!I261,0)</f>
        <v>0</v>
      </c>
      <c r="AP262" s="8">
        <f>IF(Fietsen!E261="Explosieve kracht",Fietsen!I261,0)</f>
        <v>0</v>
      </c>
      <c r="AQ262" s="8">
        <f>IF(Fietsen!E261="Wedstrijd",Fietsen!I261,0)</f>
        <v>0</v>
      </c>
      <c r="AR262" s="125"/>
      <c r="AS262" s="143">
        <f>IF(Lopen!G261="Weg",Lopen!H261,0)</f>
        <v>0</v>
      </c>
      <c r="AT262" s="8">
        <f>IF(Lopen!G261="Veld",Lopen!H261,0)</f>
        <v>0</v>
      </c>
      <c r="AU262" s="8">
        <f>IF(Lopen!G261="Piste",Lopen!H261,0)</f>
        <v>0</v>
      </c>
      <c r="AV262" s="139"/>
      <c r="AW262" s="8">
        <f>IF(Lopen!E261="Herstel",Lopen!H261,0)</f>
        <v>0</v>
      </c>
      <c r="AX262" s="8">
        <f>IF(Lopen!E261="Extensieve duur",Lopen!H261,0)</f>
        <v>0</v>
      </c>
      <c r="AY262" s="8">
        <f>IF(Lopen!E261="Tempoloop",Lopen!H261,0)</f>
        <v>0</v>
      </c>
      <c r="AZ262" s="8">
        <f>IF(Lopen!E261="Wisselloop",Lopen!H261,0)</f>
        <v>0</v>
      </c>
      <c r="BA262" s="8">
        <f>IF(Lopen!E261="Blokloop",Lopen!H261,0)</f>
        <v>0</v>
      </c>
      <c r="BB262" s="8">
        <f>IF(Lopen!E261="Versnellingen",Lopen!H261,0)</f>
        <v>0</v>
      </c>
      <c r="BC262" s="8">
        <f>IF(Lopen!E261="Fartlek",Lopen!H261,0)</f>
        <v>0</v>
      </c>
      <c r="BD262" s="8">
        <f>IF(Lopen!E261="Krachttraining",Lopen!H261,0)</f>
        <v>0</v>
      </c>
      <c r="BE262" s="144">
        <f>IF(Lopen!E261="Wedstrijd",Lopen!H261,0)</f>
        <v>0</v>
      </c>
    </row>
    <row r="263" spans="1:57">
      <c r="A263" s="199"/>
      <c r="B263" s="83" t="s">
        <v>15</v>
      </c>
      <c r="C263" s="75">
        <v>40708</v>
      </c>
      <c r="D263" s="153"/>
      <c r="E263" s="85">
        <f>IF(Zwemmen!H262&gt;0,1,0)</f>
        <v>0</v>
      </c>
      <c r="F263" s="85">
        <f>IF(Fietsen!I262&gt;0,1,0)</f>
        <v>0</v>
      </c>
      <c r="G263" s="85">
        <f>IF(Lopen!H262&gt;0,1,0)</f>
        <v>0</v>
      </c>
      <c r="H263" s="107"/>
      <c r="I263" s="95">
        <f>IF(Zwemmen!E262="Zwembad Aalst",1,0)</f>
        <v>0</v>
      </c>
      <c r="J263" s="85">
        <f>IF(Zwemmen!E262="Zwembad Brussel",1,0)</f>
        <v>0</v>
      </c>
      <c r="K263" s="85">
        <f>IF(Zwemmen!E262="Zwembad Wachtebeke",1,0)</f>
        <v>0</v>
      </c>
      <c r="L263" s="85">
        <f>IF(Zwemmen!E262="Zwembad Ander",1,0)</f>
        <v>0</v>
      </c>
      <c r="M263" s="85">
        <f>IF(Zwemmen!E262="Open Water Nieuwdonk",1,0)</f>
        <v>0</v>
      </c>
      <c r="N263" s="85">
        <f>IF(Zwemmen!E262="Open Water Ander",1,0)</f>
        <v>0</v>
      </c>
      <c r="O263" s="104"/>
      <c r="P263" s="85">
        <f t="shared" si="13"/>
        <v>0</v>
      </c>
      <c r="Q263" s="85">
        <f t="shared" si="14"/>
        <v>0</v>
      </c>
      <c r="R263" s="104"/>
      <c r="S263" s="89">
        <f>IF(Zwemmen!F262="Techniek",Zwemmen!I262,0)</f>
        <v>0</v>
      </c>
      <c r="T263" s="89">
        <f>IF(Zwemmen!F262="Extensieve uithouding",Zwemmen!I262,0)</f>
        <v>0</v>
      </c>
      <c r="U263" s="89">
        <f>IF(Zwemmen!F262="Intensieve uithouding",Zwemmen!I262,0)</f>
        <v>0</v>
      </c>
      <c r="V263" s="89">
        <f>IF(Zwemmen!F262="Snelheid",Zwemmen!I262,0)</f>
        <v>0</v>
      </c>
      <c r="W263" s="96">
        <f>IF(Zwemmen!F262="Wedstrijd",Zwemmen!I262,0)</f>
        <v>0</v>
      </c>
      <c r="X263" s="124"/>
      <c r="Y263" s="8">
        <f>IF(Fietsen!H262="Wegfiets",Fietsen!I262,0)</f>
        <v>0</v>
      </c>
      <c r="Z263" s="8">
        <f>IF(Fietsen!H262="Tijdritfiets",Fietsen!I262,0)</f>
        <v>0</v>
      </c>
      <c r="AA263" s="8">
        <f>IF(Fietsen!H262="Mountainbike",Fietsen!I262,0)</f>
        <v>0</v>
      </c>
      <c r="AB263" s="124"/>
      <c r="AC263" s="8">
        <f>IF(Fietsen!G262="Weg",Fietsen!I262,0)</f>
        <v>0</v>
      </c>
      <c r="AD263" s="8">
        <f>IF(Fietsen!G262="Rollen",Fietsen!I262,0)</f>
        <v>0</v>
      </c>
      <c r="AE263" s="8">
        <f>IF(Fietsen!G262="Veld",Fietsen!I262,0)</f>
        <v>0</v>
      </c>
      <c r="AF263" s="125"/>
      <c r="AG263" s="8">
        <f>IF(Fietsen!E262="Herstel",Fietsen!I262,0)</f>
        <v>0</v>
      </c>
      <c r="AH263" s="8">
        <f>IF(Fietsen!E262="LSD",Fietsen!I262,0)</f>
        <v>0</v>
      </c>
      <c r="AI263" s="8">
        <f>IF(Fietsen!E262="Extensieve uithouding",Fietsen!I262,0)</f>
        <v>0</v>
      </c>
      <c r="AJ263" s="8">
        <f>IF(Fietsen!E262="Intensieve uithouding",Fietsen!I262,0)</f>
        <v>0</v>
      </c>
      <c r="AK263" s="8">
        <f>IF(Fietsen!E262="Interval/Blokken",Fietsen!I262,0)</f>
        <v>0</v>
      </c>
      <c r="AL263" s="8">
        <f>IF(Fietsen!E262="VO2max",Fietsen!I262,0)</f>
        <v>0</v>
      </c>
      <c r="AM263" s="8">
        <f>IF(Fietsen!E262="Snelheid",Fietsen!I262,0)</f>
        <v>0</v>
      </c>
      <c r="AN263" s="8">
        <f>IF(Fietsen!E262="Souplesse",Fietsen!I262,0)</f>
        <v>0</v>
      </c>
      <c r="AO263" s="8">
        <f>IF(Fietsen!E262="Krachtuithouding",Fietsen!I262,0)</f>
        <v>0</v>
      </c>
      <c r="AP263" s="8">
        <f>IF(Fietsen!E262="Explosieve kracht",Fietsen!I262,0)</f>
        <v>0</v>
      </c>
      <c r="AQ263" s="8">
        <f>IF(Fietsen!E262="Wedstrijd",Fietsen!I262,0)</f>
        <v>0</v>
      </c>
      <c r="AR263" s="125"/>
      <c r="AS263" s="143">
        <f>IF(Lopen!G262="Weg",Lopen!H262,0)</f>
        <v>0</v>
      </c>
      <c r="AT263" s="8">
        <f>IF(Lopen!G262="Veld",Lopen!H262,0)</f>
        <v>0</v>
      </c>
      <c r="AU263" s="8">
        <f>IF(Lopen!G262="Piste",Lopen!H262,0)</f>
        <v>0</v>
      </c>
      <c r="AV263" s="139"/>
      <c r="AW263" s="8">
        <f>IF(Lopen!E262="Herstel",Lopen!H262,0)</f>
        <v>0</v>
      </c>
      <c r="AX263" s="8">
        <f>IF(Lopen!E262="Extensieve duur",Lopen!H262,0)</f>
        <v>0</v>
      </c>
      <c r="AY263" s="8">
        <f>IF(Lopen!E262="Tempoloop",Lopen!H262,0)</f>
        <v>0</v>
      </c>
      <c r="AZ263" s="8">
        <f>IF(Lopen!E262="Wisselloop",Lopen!H262,0)</f>
        <v>0</v>
      </c>
      <c r="BA263" s="8">
        <f>IF(Lopen!E262="Blokloop",Lopen!H262,0)</f>
        <v>0</v>
      </c>
      <c r="BB263" s="8">
        <f>IF(Lopen!E262="Versnellingen",Lopen!H262,0)</f>
        <v>0</v>
      </c>
      <c r="BC263" s="8">
        <f>IF(Lopen!E262="Fartlek",Lopen!H262,0)</f>
        <v>0</v>
      </c>
      <c r="BD263" s="8">
        <f>IF(Lopen!E262="Krachttraining",Lopen!H262,0)</f>
        <v>0</v>
      </c>
      <c r="BE263" s="144">
        <f>IF(Lopen!E262="Wedstrijd",Lopen!H262,0)</f>
        <v>0</v>
      </c>
    </row>
    <row r="264" spans="1:57">
      <c r="A264" s="199"/>
      <c r="B264" s="83" t="s">
        <v>16</v>
      </c>
      <c r="C264" s="75">
        <v>40709</v>
      </c>
      <c r="D264" s="153"/>
      <c r="E264" s="85">
        <f>IF(Zwemmen!H263&gt;0,1,0)</f>
        <v>0</v>
      </c>
      <c r="F264" s="85">
        <f>IF(Fietsen!I263&gt;0,1,0)</f>
        <v>0</v>
      </c>
      <c r="G264" s="85">
        <f>IF(Lopen!H263&gt;0,1,0)</f>
        <v>0</v>
      </c>
      <c r="H264" s="107"/>
      <c r="I264" s="95">
        <f>IF(Zwemmen!E263="Zwembad Aalst",1,0)</f>
        <v>0</v>
      </c>
      <c r="J264" s="85">
        <f>IF(Zwemmen!E263="Zwembad Brussel",1,0)</f>
        <v>0</v>
      </c>
      <c r="K264" s="85">
        <f>IF(Zwemmen!E263="Zwembad Wachtebeke",1,0)</f>
        <v>0</v>
      </c>
      <c r="L264" s="85">
        <f>IF(Zwemmen!E263="Zwembad Ander",1,0)</f>
        <v>0</v>
      </c>
      <c r="M264" s="85">
        <f>IF(Zwemmen!E263="Open Water Nieuwdonk",1,0)</f>
        <v>0</v>
      </c>
      <c r="N264" s="85">
        <f>IF(Zwemmen!E263="Open Water Ander",1,0)</f>
        <v>0</v>
      </c>
      <c r="O264" s="104"/>
      <c r="P264" s="85">
        <f t="shared" si="13"/>
        <v>0</v>
      </c>
      <c r="Q264" s="85">
        <f t="shared" si="14"/>
        <v>0</v>
      </c>
      <c r="R264" s="104"/>
      <c r="S264" s="89">
        <f>IF(Zwemmen!F263="Techniek",Zwemmen!I263,0)</f>
        <v>0</v>
      </c>
      <c r="T264" s="89">
        <f>IF(Zwemmen!F263="Extensieve uithouding",Zwemmen!I263,0)</f>
        <v>0</v>
      </c>
      <c r="U264" s="89">
        <f>IF(Zwemmen!F263="Intensieve uithouding",Zwemmen!I263,0)</f>
        <v>0</v>
      </c>
      <c r="V264" s="89">
        <f>IF(Zwemmen!F263="Snelheid",Zwemmen!I263,0)</f>
        <v>0</v>
      </c>
      <c r="W264" s="96">
        <f>IF(Zwemmen!F263="Wedstrijd",Zwemmen!I263,0)</f>
        <v>0</v>
      </c>
      <c r="X264" s="124"/>
      <c r="Y264" s="8">
        <f>IF(Fietsen!H263="Wegfiets",Fietsen!I263,0)</f>
        <v>0</v>
      </c>
      <c r="Z264" s="8">
        <f>IF(Fietsen!H263="Tijdritfiets",Fietsen!I263,0)</f>
        <v>0</v>
      </c>
      <c r="AA264" s="8">
        <f>IF(Fietsen!H263="Mountainbike",Fietsen!I263,0)</f>
        <v>0</v>
      </c>
      <c r="AB264" s="124"/>
      <c r="AC264" s="8">
        <f>IF(Fietsen!G263="Weg",Fietsen!I263,0)</f>
        <v>0</v>
      </c>
      <c r="AD264" s="8">
        <f>IF(Fietsen!G263="Rollen",Fietsen!I263,0)</f>
        <v>0</v>
      </c>
      <c r="AE264" s="8">
        <f>IF(Fietsen!G263="Veld",Fietsen!I263,0)</f>
        <v>0</v>
      </c>
      <c r="AF264" s="125"/>
      <c r="AG264" s="8">
        <f>IF(Fietsen!E263="Herstel",Fietsen!I263,0)</f>
        <v>0</v>
      </c>
      <c r="AH264" s="8">
        <f>IF(Fietsen!E263="LSD",Fietsen!I263,0)</f>
        <v>0</v>
      </c>
      <c r="AI264" s="8">
        <f>IF(Fietsen!E263="Extensieve uithouding",Fietsen!I263,0)</f>
        <v>0</v>
      </c>
      <c r="AJ264" s="8">
        <f>IF(Fietsen!E263="Intensieve uithouding",Fietsen!I263,0)</f>
        <v>0</v>
      </c>
      <c r="AK264" s="8">
        <f>IF(Fietsen!E263="Interval/Blokken",Fietsen!I263,0)</f>
        <v>0</v>
      </c>
      <c r="AL264" s="8">
        <f>IF(Fietsen!E263="VO2max",Fietsen!I263,0)</f>
        <v>0</v>
      </c>
      <c r="AM264" s="8">
        <f>IF(Fietsen!E263="Snelheid",Fietsen!I263,0)</f>
        <v>0</v>
      </c>
      <c r="AN264" s="8">
        <f>IF(Fietsen!E263="Souplesse",Fietsen!I263,0)</f>
        <v>0</v>
      </c>
      <c r="AO264" s="8">
        <f>IF(Fietsen!E263="Krachtuithouding",Fietsen!I263,0)</f>
        <v>0</v>
      </c>
      <c r="AP264" s="8">
        <f>IF(Fietsen!E263="Explosieve kracht",Fietsen!I263,0)</f>
        <v>0</v>
      </c>
      <c r="AQ264" s="8">
        <f>IF(Fietsen!E263="Wedstrijd",Fietsen!I263,0)</f>
        <v>0</v>
      </c>
      <c r="AR264" s="125"/>
      <c r="AS264" s="143">
        <f>IF(Lopen!G263="Weg",Lopen!H263,0)</f>
        <v>0</v>
      </c>
      <c r="AT264" s="8">
        <f>IF(Lopen!G263="Veld",Lopen!H263,0)</f>
        <v>0</v>
      </c>
      <c r="AU264" s="8">
        <f>IF(Lopen!G263="Piste",Lopen!H263,0)</f>
        <v>0</v>
      </c>
      <c r="AV264" s="139"/>
      <c r="AW264" s="8">
        <f>IF(Lopen!E263="Herstel",Lopen!H263,0)</f>
        <v>0</v>
      </c>
      <c r="AX264" s="8">
        <f>IF(Lopen!E263="Extensieve duur",Lopen!H263,0)</f>
        <v>0</v>
      </c>
      <c r="AY264" s="8">
        <f>IF(Lopen!E263="Tempoloop",Lopen!H263,0)</f>
        <v>0</v>
      </c>
      <c r="AZ264" s="8">
        <f>IF(Lopen!E263="Wisselloop",Lopen!H263,0)</f>
        <v>0</v>
      </c>
      <c r="BA264" s="8">
        <f>IF(Lopen!E263="Blokloop",Lopen!H263,0)</f>
        <v>0</v>
      </c>
      <c r="BB264" s="8">
        <f>IF(Lopen!E263="Versnellingen",Lopen!H263,0)</f>
        <v>0</v>
      </c>
      <c r="BC264" s="8">
        <f>IF(Lopen!E263="Fartlek",Lopen!H263,0)</f>
        <v>0</v>
      </c>
      <c r="BD264" s="8">
        <f>IF(Lopen!E263="Krachttraining",Lopen!H263,0)</f>
        <v>0</v>
      </c>
      <c r="BE264" s="144">
        <f>IF(Lopen!E263="Wedstrijd",Lopen!H263,0)</f>
        <v>0</v>
      </c>
    </row>
    <row r="265" spans="1:57">
      <c r="A265" s="199"/>
      <c r="B265" s="83" t="s">
        <v>17</v>
      </c>
      <c r="C265" s="75">
        <v>40710</v>
      </c>
      <c r="D265" s="153"/>
      <c r="E265" s="85">
        <f>IF(Zwemmen!H264&gt;0,1,0)</f>
        <v>0</v>
      </c>
      <c r="F265" s="85">
        <f>IF(Fietsen!I264&gt;0,1,0)</f>
        <v>0</v>
      </c>
      <c r="G265" s="85">
        <f>IF(Lopen!H264&gt;0,1,0)</f>
        <v>0</v>
      </c>
      <c r="H265" s="107"/>
      <c r="I265" s="95">
        <f>IF(Zwemmen!E264="Zwembad Aalst",1,0)</f>
        <v>0</v>
      </c>
      <c r="J265" s="85">
        <f>IF(Zwemmen!E264="Zwembad Brussel",1,0)</f>
        <v>0</v>
      </c>
      <c r="K265" s="85">
        <f>IF(Zwemmen!E264="Zwembad Wachtebeke",1,0)</f>
        <v>0</v>
      </c>
      <c r="L265" s="85">
        <f>IF(Zwemmen!E264="Zwembad Ander",1,0)</f>
        <v>0</v>
      </c>
      <c r="M265" s="85">
        <f>IF(Zwemmen!E264="Open Water Nieuwdonk",1,0)</f>
        <v>0</v>
      </c>
      <c r="N265" s="85">
        <f>IF(Zwemmen!E264="Open Water Ander",1,0)</f>
        <v>0</v>
      </c>
      <c r="O265" s="104"/>
      <c r="P265" s="85">
        <f t="shared" si="13"/>
        <v>0</v>
      </c>
      <c r="Q265" s="85">
        <f t="shared" si="14"/>
        <v>0</v>
      </c>
      <c r="R265" s="104"/>
      <c r="S265" s="89">
        <f>IF(Zwemmen!F264="Techniek",Zwemmen!I264,0)</f>
        <v>0</v>
      </c>
      <c r="T265" s="89">
        <f>IF(Zwemmen!F264="Extensieve uithouding",Zwemmen!I264,0)</f>
        <v>0</v>
      </c>
      <c r="U265" s="89">
        <f>IF(Zwemmen!F264="Intensieve uithouding",Zwemmen!I264,0)</f>
        <v>0</v>
      </c>
      <c r="V265" s="89">
        <f>IF(Zwemmen!F264="Snelheid",Zwemmen!I264,0)</f>
        <v>0</v>
      </c>
      <c r="W265" s="96">
        <f>IF(Zwemmen!F264="Wedstrijd",Zwemmen!I264,0)</f>
        <v>0</v>
      </c>
      <c r="X265" s="124"/>
      <c r="Y265" s="8">
        <f>IF(Fietsen!H264="Wegfiets",Fietsen!I264,0)</f>
        <v>0</v>
      </c>
      <c r="Z265" s="8">
        <f>IF(Fietsen!H264="Tijdritfiets",Fietsen!I264,0)</f>
        <v>0</v>
      </c>
      <c r="AA265" s="8">
        <f>IF(Fietsen!H264="Mountainbike",Fietsen!I264,0)</f>
        <v>0</v>
      </c>
      <c r="AB265" s="124"/>
      <c r="AC265" s="8">
        <f>IF(Fietsen!G264="Weg",Fietsen!I264,0)</f>
        <v>0</v>
      </c>
      <c r="AD265" s="8">
        <f>IF(Fietsen!G264="Rollen",Fietsen!I264,0)</f>
        <v>0</v>
      </c>
      <c r="AE265" s="8">
        <f>IF(Fietsen!G264="Veld",Fietsen!I264,0)</f>
        <v>0</v>
      </c>
      <c r="AF265" s="125"/>
      <c r="AG265" s="8">
        <f>IF(Fietsen!E264="Herstel",Fietsen!I264,0)</f>
        <v>0</v>
      </c>
      <c r="AH265" s="8">
        <f>IF(Fietsen!E264="LSD",Fietsen!I264,0)</f>
        <v>0</v>
      </c>
      <c r="AI265" s="8">
        <f>IF(Fietsen!E264="Extensieve uithouding",Fietsen!I264,0)</f>
        <v>0</v>
      </c>
      <c r="AJ265" s="8">
        <f>IF(Fietsen!E264="Intensieve uithouding",Fietsen!I264,0)</f>
        <v>0</v>
      </c>
      <c r="AK265" s="8">
        <f>IF(Fietsen!E264="Interval/Blokken",Fietsen!I264,0)</f>
        <v>0</v>
      </c>
      <c r="AL265" s="8">
        <f>IF(Fietsen!E264="VO2max",Fietsen!I264,0)</f>
        <v>0</v>
      </c>
      <c r="AM265" s="8">
        <f>IF(Fietsen!E264="Snelheid",Fietsen!I264,0)</f>
        <v>0</v>
      </c>
      <c r="AN265" s="8">
        <f>IF(Fietsen!E264="Souplesse",Fietsen!I264,0)</f>
        <v>0</v>
      </c>
      <c r="AO265" s="8">
        <f>IF(Fietsen!E264="Krachtuithouding",Fietsen!I264,0)</f>
        <v>0</v>
      </c>
      <c r="AP265" s="8">
        <f>IF(Fietsen!E264="Explosieve kracht",Fietsen!I264,0)</f>
        <v>0</v>
      </c>
      <c r="AQ265" s="8">
        <f>IF(Fietsen!E264="Wedstrijd",Fietsen!I264,0)</f>
        <v>0</v>
      </c>
      <c r="AR265" s="125"/>
      <c r="AS265" s="143">
        <f>IF(Lopen!G264="Weg",Lopen!H264,0)</f>
        <v>0</v>
      </c>
      <c r="AT265" s="8">
        <f>IF(Lopen!G264="Veld",Lopen!H264,0)</f>
        <v>0</v>
      </c>
      <c r="AU265" s="8">
        <f>IF(Lopen!G264="Piste",Lopen!H264,0)</f>
        <v>0</v>
      </c>
      <c r="AV265" s="139"/>
      <c r="AW265" s="8">
        <f>IF(Lopen!E264="Herstel",Lopen!H264,0)</f>
        <v>0</v>
      </c>
      <c r="AX265" s="8">
        <f>IF(Lopen!E264="Extensieve duur",Lopen!H264,0)</f>
        <v>0</v>
      </c>
      <c r="AY265" s="8">
        <f>IF(Lopen!E264="Tempoloop",Lopen!H264,0)</f>
        <v>0</v>
      </c>
      <c r="AZ265" s="8">
        <f>IF(Lopen!E264="Wisselloop",Lopen!H264,0)</f>
        <v>0</v>
      </c>
      <c r="BA265" s="8">
        <f>IF(Lopen!E264="Blokloop",Lopen!H264,0)</f>
        <v>0</v>
      </c>
      <c r="BB265" s="8">
        <f>IF(Lopen!E264="Versnellingen",Lopen!H264,0)</f>
        <v>0</v>
      </c>
      <c r="BC265" s="8">
        <f>IF(Lopen!E264="Fartlek",Lopen!H264,0)</f>
        <v>0</v>
      </c>
      <c r="BD265" s="8">
        <f>IF(Lopen!E264="Krachttraining",Lopen!H264,0)</f>
        <v>0</v>
      </c>
      <c r="BE265" s="144">
        <f>IF(Lopen!E264="Wedstrijd",Lopen!H264,0)</f>
        <v>0</v>
      </c>
    </row>
    <row r="266" spans="1:57">
      <c r="A266" s="199"/>
      <c r="B266" s="83" t="s">
        <v>11</v>
      </c>
      <c r="C266" s="75">
        <v>40711</v>
      </c>
      <c r="D266" s="153"/>
      <c r="E266" s="85">
        <f>IF(Zwemmen!H265&gt;0,1,0)</f>
        <v>0</v>
      </c>
      <c r="F266" s="85">
        <f>IF(Fietsen!I265&gt;0,1,0)</f>
        <v>0</v>
      </c>
      <c r="G266" s="85">
        <f>IF(Lopen!H265&gt;0,1,0)</f>
        <v>0</v>
      </c>
      <c r="H266" s="107"/>
      <c r="I266" s="95">
        <f>IF(Zwemmen!E265="Zwembad Aalst",1,0)</f>
        <v>0</v>
      </c>
      <c r="J266" s="85">
        <f>IF(Zwemmen!E265="Zwembad Brussel",1,0)</f>
        <v>0</v>
      </c>
      <c r="K266" s="85">
        <f>IF(Zwemmen!E265="Zwembad Wachtebeke",1,0)</f>
        <v>0</v>
      </c>
      <c r="L266" s="85">
        <f>IF(Zwemmen!E265="Zwembad Ander",1,0)</f>
        <v>0</v>
      </c>
      <c r="M266" s="85">
        <f>IF(Zwemmen!E265="Open Water Nieuwdonk",1,0)</f>
        <v>0</v>
      </c>
      <c r="N266" s="85">
        <f>IF(Zwemmen!E265="Open Water Ander",1,0)</f>
        <v>0</v>
      </c>
      <c r="O266" s="104"/>
      <c r="P266" s="85">
        <f t="shared" si="13"/>
        <v>0</v>
      </c>
      <c r="Q266" s="85">
        <f t="shared" si="14"/>
        <v>0</v>
      </c>
      <c r="R266" s="104"/>
      <c r="S266" s="89">
        <f>IF(Zwemmen!F265="Techniek",Zwemmen!I265,0)</f>
        <v>0</v>
      </c>
      <c r="T266" s="89">
        <f>IF(Zwemmen!F265="Extensieve uithouding",Zwemmen!I265,0)</f>
        <v>0</v>
      </c>
      <c r="U266" s="89">
        <f>IF(Zwemmen!F265="Intensieve uithouding",Zwemmen!I265,0)</f>
        <v>0</v>
      </c>
      <c r="V266" s="89">
        <f>IF(Zwemmen!F265="Snelheid",Zwemmen!I265,0)</f>
        <v>0</v>
      </c>
      <c r="W266" s="96">
        <f>IF(Zwemmen!F265="Wedstrijd",Zwemmen!I265,0)</f>
        <v>0</v>
      </c>
      <c r="X266" s="124"/>
      <c r="Y266" s="8">
        <f>IF(Fietsen!H265="Wegfiets",Fietsen!I265,0)</f>
        <v>0</v>
      </c>
      <c r="Z266" s="8">
        <f>IF(Fietsen!H265="Tijdritfiets",Fietsen!I265,0)</f>
        <v>0</v>
      </c>
      <c r="AA266" s="8">
        <f>IF(Fietsen!H265="Mountainbike",Fietsen!I265,0)</f>
        <v>0</v>
      </c>
      <c r="AB266" s="124"/>
      <c r="AC266" s="8">
        <f>IF(Fietsen!G265="Weg",Fietsen!I265,0)</f>
        <v>0</v>
      </c>
      <c r="AD266" s="8">
        <f>IF(Fietsen!G265="Rollen",Fietsen!I265,0)</f>
        <v>0</v>
      </c>
      <c r="AE266" s="8">
        <f>IF(Fietsen!G265="Veld",Fietsen!I265,0)</f>
        <v>0</v>
      </c>
      <c r="AF266" s="125"/>
      <c r="AG266" s="8">
        <f>IF(Fietsen!E265="Herstel",Fietsen!I265,0)</f>
        <v>0</v>
      </c>
      <c r="AH266" s="8">
        <f>IF(Fietsen!E265="LSD",Fietsen!I265,0)</f>
        <v>0</v>
      </c>
      <c r="AI266" s="8">
        <f>IF(Fietsen!E265="Extensieve uithouding",Fietsen!I265,0)</f>
        <v>0</v>
      </c>
      <c r="AJ266" s="8">
        <f>IF(Fietsen!E265="Intensieve uithouding",Fietsen!I265,0)</f>
        <v>0</v>
      </c>
      <c r="AK266" s="8">
        <f>IF(Fietsen!E265="Interval/Blokken",Fietsen!I265,0)</f>
        <v>0</v>
      </c>
      <c r="AL266" s="8">
        <f>IF(Fietsen!E265="VO2max",Fietsen!I265,0)</f>
        <v>0</v>
      </c>
      <c r="AM266" s="8">
        <f>IF(Fietsen!E265="Snelheid",Fietsen!I265,0)</f>
        <v>0</v>
      </c>
      <c r="AN266" s="8">
        <f>IF(Fietsen!E265="Souplesse",Fietsen!I265,0)</f>
        <v>0</v>
      </c>
      <c r="AO266" s="8">
        <f>IF(Fietsen!E265="Krachtuithouding",Fietsen!I265,0)</f>
        <v>0</v>
      </c>
      <c r="AP266" s="8">
        <f>IF(Fietsen!E265="Explosieve kracht",Fietsen!I265,0)</f>
        <v>0</v>
      </c>
      <c r="AQ266" s="8">
        <f>IF(Fietsen!E265="Wedstrijd",Fietsen!I265,0)</f>
        <v>0</v>
      </c>
      <c r="AR266" s="125"/>
      <c r="AS266" s="143">
        <f>IF(Lopen!G265="Weg",Lopen!H265,0)</f>
        <v>0</v>
      </c>
      <c r="AT266" s="8">
        <f>IF(Lopen!G265="Veld",Lopen!H265,0)</f>
        <v>0</v>
      </c>
      <c r="AU266" s="8">
        <f>IF(Lopen!G265="Piste",Lopen!H265,0)</f>
        <v>0</v>
      </c>
      <c r="AV266" s="139"/>
      <c r="AW266" s="8">
        <f>IF(Lopen!E265="Herstel",Lopen!H265,0)</f>
        <v>0</v>
      </c>
      <c r="AX266" s="8">
        <f>IF(Lopen!E265="Extensieve duur",Lopen!H265,0)</f>
        <v>0</v>
      </c>
      <c r="AY266" s="8">
        <f>IF(Lopen!E265="Tempoloop",Lopen!H265,0)</f>
        <v>0</v>
      </c>
      <c r="AZ266" s="8">
        <f>IF(Lopen!E265="Wisselloop",Lopen!H265,0)</f>
        <v>0</v>
      </c>
      <c r="BA266" s="8">
        <f>IF(Lopen!E265="Blokloop",Lopen!H265,0)</f>
        <v>0</v>
      </c>
      <c r="BB266" s="8">
        <f>IF(Lopen!E265="Versnellingen",Lopen!H265,0)</f>
        <v>0</v>
      </c>
      <c r="BC266" s="8">
        <f>IF(Lopen!E265="Fartlek",Lopen!H265,0)</f>
        <v>0</v>
      </c>
      <c r="BD266" s="8">
        <f>IF(Lopen!E265="Krachttraining",Lopen!H265,0)</f>
        <v>0</v>
      </c>
      <c r="BE266" s="144">
        <f>IF(Lopen!E265="Wedstrijd",Lopen!H265,0)</f>
        <v>0</v>
      </c>
    </row>
    <row r="267" spans="1:57">
      <c r="A267" s="199"/>
      <c r="B267" s="19" t="s">
        <v>12</v>
      </c>
      <c r="C267" s="77">
        <v>40712</v>
      </c>
      <c r="D267" s="153"/>
      <c r="E267" s="86">
        <f>IF(Zwemmen!H266&gt;0,1,0)</f>
        <v>0</v>
      </c>
      <c r="F267" s="86">
        <f>IF(Fietsen!I266&gt;0,1,0)</f>
        <v>0</v>
      </c>
      <c r="G267" s="86">
        <f>IF(Lopen!H266&gt;0,1,0)</f>
        <v>0</v>
      </c>
      <c r="H267" s="107"/>
      <c r="I267" s="97">
        <f>IF(Zwemmen!E266="Zwembad Aalst",1,0)</f>
        <v>0</v>
      </c>
      <c r="J267" s="86">
        <f>IF(Zwemmen!E266="Zwembad Brussel",1,0)</f>
        <v>0</v>
      </c>
      <c r="K267" s="86">
        <f>IF(Zwemmen!E266="Zwembad Wachtebeke",1,0)</f>
        <v>0</v>
      </c>
      <c r="L267" s="86">
        <f>IF(Zwemmen!E266="Zwembad Ander",1,0)</f>
        <v>0</v>
      </c>
      <c r="M267" s="86">
        <f>IF(Zwemmen!E266="Open Water Nieuwdonk",1,0)</f>
        <v>0</v>
      </c>
      <c r="N267" s="86">
        <f>IF(Zwemmen!E266="Open Water Ander",1,0)</f>
        <v>0</v>
      </c>
      <c r="O267" s="104"/>
      <c r="P267" s="86">
        <f t="shared" si="13"/>
        <v>0</v>
      </c>
      <c r="Q267" s="86">
        <f t="shared" si="14"/>
        <v>0</v>
      </c>
      <c r="R267" s="104"/>
      <c r="S267" s="90">
        <f>IF(Zwemmen!F266="Techniek",Zwemmen!I266,0)</f>
        <v>0</v>
      </c>
      <c r="T267" s="90">
        <f>IF(Zwemmen!F266="Extensieve uithouding",Zwemmen!I266,0)</f>
        <v>0</v>
      </c>
      <c r="U267" s="90">
        <f>IF(Zwemmen!F266="Intensieve uithouding",Zwemmen!I266,0)</f>
        <v>0</v>
      </c>
      <c r="V267" s="90">
        <f>IF(Zwemmen!F266="Snelheid",Zwemmen!I266,0)</f>
        <v>0</v>
      </c>
      <c r="W267" s="98">
        <f>IF(Zwemmen!F266="Wedstrijd",Zwemmen!I266,0)</f>
        <v>0</v>
      </c>
      <c r="X267" s="124"/>
      <c r="Y267" s="122">
        <f>IF(Fietsen!H266="Wegfiets",Fietsen!I266,0)</f>
        <v>0</v>
      </c>
      <c r="Z267" s="122">
        <f>IF(Fietsen!H266="Tijdritfiets",Fietsen!I266,0)</f>
        <v>0</v>
      </c>
      <c r="AA267" s="122">
        <f>IF(Fietsen!H266="Mountainbike",Fietsen!I266,0)</f>
        <v>0</v>
      </c>
      <c r="AB267" s="124"/>
      <c r="AC267" s="122">
        <f>IF(Fietsen!G266="Weg",Fietsen!I266,0)</f>
        <v>0</v>
      </c>
      <c r="AD267" s="122">
        <f>IF(Fietsen!G266="Rollen",Fietsen!I266,0)</f>
        <v>0</v>
      </c>
      <c r="AE267" s="122">
        <f>IF(Fietsen!G266="Veld",Fietsen!I266,0)</f>
        <v>0</v>
      </c>
      <c r="AF267" s="125"/>
      <c r="AG267" s="122">
        <f>IF(Fietsen!E266="Herstel",Fietsen!I266,0)</f>
        <v>0</v>
      </c>
      <c r="AH267" s="122">
        <f>IF(Fietsen!E266="LSD",Fietsen!I266,0)</f>
        <v>0</v>
      </c>
      <c r="AI267" s="122">
        <f>IF(Fietsen!E266="Extensieve uithouding",Fietsen!I266,0)</f>
        <v>0</v>
      </c>
      <c r="AJ267" s="122">
        <f>IF(Fietsen!E266="Intensieve uithouding",Fietsen!I266,0)</f>
        <v>0</v>
      </c>
      <c r="AK267" s="122">
        <f>IF(Fietsen!E266="Interval/Blokken",Fietsen!I266,0)</f>
        <v>0</v>
      </c>
      <c r="AL267" s="122">
        <f>IF(Fietsen!E266="VO2max",Fietsen!I266,0)</f>
        <v>0</v>
      </c>
      <c r="AM267" s="122">
        <f>IF(Fietsen!E266="Snelheid",Fietsen!I266,0)</f>
        <v>0</v>
      </c>
      <c r="AN267" s="122">
        <f>IF(Fietsen!E266="Souplesse",Fietsen!I266,0)</f>
        <v>0</v>
      </c>
      <c r="AO267" s="122">
        <f>IF(Fietsen!E266="Krachtuithouding",Fietsen!I266,0)</f>
        <v>0</v>
      </c>
      <c r="AP267" s="122">
        <f>IF(Fietsen!E266="Explosieve kracht",Fietsen!I266,0)</f>
        <v>0</v>
      </c>
      <c r="AQ267" s="122">
        <f>IF(Fietsen!E266="Wedstrijd",Fietsen!I266,0)</f>
        <v>0</v>
      </c>
      <c r="AR267" s="125"/>
      <c r="AS267" s="141">
        <f>IF(Lopen!G266="Weg",Lopen!H266,0)</f>
        <v>0</v>
      </c>
      <c r="AT267" s="122">
        <f>IF(Lopen!G266="Veld",Lopen!H266,0)</f>
        <v>0</v>
      </c>
      <c r="AU267" s="122">
        <f>IF(Lopen!G266="Piste",Lopen!H266,0)</f>
        <v>0</v>
      </c>
      <c r="AV267" s="139"/>
      <c r="AW267" s="122">
        <f>IF(Lopen!E266="Herstel",Lopen!H266,0)</f>
        <v>0</v>
      </c>
      <c r="AX267" s="122">
        <f>IF(Lopen!E266="Extensieve duur",Lopen!H266,0)</f>
        <v>0</v>
      </c>
      <c r="AY267" s="122">
        <f>IF(Lopen!E266="Tempoloop",Lopen!H266,0)</f>
        <v>0</v>
      </c>
      <c r="AZ267" s="122">
        <f>IF(Lopen!E266="Wisselloop",Lopen!H266,0)</f>
        <v>0</v>
      </c>
      <c r="BA267" s="122">
        <f>IF(Lopen!E266="Blokloop",Lopen!H266,0)</f>
        <v>0</v>
      </c>
      <c r="BB267" s="122">
        <f>IF(Lopen!E266="Versnellingen",Lopen!H266,0)</f>
        <v>0</v>
      </c>
      <c r="BC267" s="122">
        <f>IF(Lopen!E266="Fartlek",Lopen!H266,0)</f>
        <v>0</v>
      </c>
      <c r="BD267" s="122">
        <f>IF(Lopen!E266="Krachttraining",Lopen!H266,0)</f>
        <v>0</v>
      </c>
      <c r="BE267" s="142">
        <f>IF(Lopen!E266="Wedstrijd",Lopen!H266,0)</f>
        <v>0</v>
      </c>
    </row>
    <row r="268" spans="1:57">
      <c r="A268" s="199"/>
      <c r="B268" s="19" t="s">
        <v>13</v>
      </c>
      <c r="C268" s="77">
        <v>40713</v>
      </c>
      <c r="D268" s="153"/>
      <c r="E268" s="86">
        <f>IF(Zwemmen!H267&gt;0,1,0)</f>
        <v>0</v>
      </c>
      <c r="F268" s="86">
        <f>IF(Fietsen!I267&gt;0,1,0)</f>
        <v>0</v>
      </c>
      <c r="G268" s="86">
        <f>IF(Lopen!H267&gt;0,1,0)</f>
        <v>0</v>
      </c>
      <c r="H268" s="107"/>
      <c r="I268" s="97">
        <f>IF(Zwemmen!E267="Zwembad Aalst",1,0)</f>
        <v>0</v>
      </c>
      <c r="J268" s="86">
        <f>IF(Zwemmen!E267="Zwembad Brussel",1,0)</f>
        <v>0</v>
      </c>
      <c r="K268" s="86">
        <f>IF(Zwemmen!E267="Zwembad Wachtebeke",1,0)</f>
        <v>0</v>
      </c>
      <c r="L268" s="86">
        <f>IF(Zwemmen!E267="Zwembad Ander",1,0)</f>
        <v>0</v>
      </c>
      <c r="M268" s="86">
        <f>IF(Zwemmen!E267="Open Water Nieuwdonk",1,0)</f>
        <v>0</v>
      </c>
      <c r="N268" s="86">
        <f>IF(Zwemmen!E267="Open Water Ander",1,0)</f>
        <v>0</v>
      </c>
      <c r="O268" s="104"/>
      <c r="P268" s="86">
        <f t="shared" si="13"/>
        <v>0</v>
      </c>
      <c r="Q268" s="86">
        <f t="shared" si="14"/>
        <v>0</v>
      </c>
      <c r="R268" s="104"/>
      <c r="S268" s="90">
        <f>IF(Zwemmen!F267="Techniek",Zwemmen!I267,0)</f>
        <v>0</v>
      </c>
      <c r="T268" s="90">
        <f>IF(Zwemmen!F267="Extensieve uithouding",Zwemmen!I267,0)</f>
        <v>0</v>
      </c>
      <c r="U268" s="90">
        <f>IF(Zwemmen!F267="Intensieve uithouding",Zwemmen!I267,0)</f>
        <v>0</v>
      </c>
      <c r="V268" s="90">
        <f>IF(Zwemmen!F267="Snelheid",Zwemmen!I267,0)</f>
        <v>0</v>
      </c>
      <c r="W268" s="98">
        <f>IF(Zwemmen!F267="Wedstrijd",Zwemmen!I267,0)</f>
        <v>0</v>
      </c>
      <c r="X268" s="124"/>
      <c r="Y268" s="122">
        <f>IF(Fietsen!H267="Wegfiets",Fietsen!I267,0)</f>
        <v>0</v>
      </c>
      <c r="Z268" s="122">
        <f>IF(Fietsen!H267="Tijdritfiets",Fietsen!I267,0)</f>
        <v>0</v>
      </c>
      <c r="AA268" s="122">
        <f>IF(Fietsen!H267="Mountainbike",Fietsen!I267,0)</f>
        <v>0</v>
      </c>
      <c r="AB268" s="124"/>
      <c r="AC268" s="122">
        <f>IF(Fietsen!G267="Weg",Fietsen!I267,0)</f>
        <v>0</v>
      </c>
      <c r="AD268" s="122">
        <f>IF(Fietsen!G267="Rollen",Fietsen!I267,0)</f>
        <v>0</v>
      </c>
      <c r="AE268" s="122">
        <f>IF(Fietsen!G267="Veld",Fietsen!I267,0)</f>
        <v>0</v>
      </c>
      <c r="AF268" s="125"/>
      <c r="AG268" s="122">
        <f>IF(Fietsen!E267="Herstel",Fietsen!I267,0)</f>
        <v>0</v>
      </c>
      <c r="AH268" s="122">
        <f>IF(Fietsen!E267="LSD",Fietsen!I267,0)</f>
        <v>0</v>
      </c>
      <c r="AI268" s="122">
        <f>IF(Fietsen!E267="Extensieve uithouding",Fietsen!I267,0)</f>
        <v>0</v>
      </c>
      <c r="AJ268" s="122">
        <f>IF(Fietsen!E267="Intensieve uithouding",Fietsen!I267,0)</f>
        <v>0</v>
      </c>
      <c r="AK268" s="122">
        <f>IF(Fietsen!E267="Interval/Blokken",Fietsen!I267,0)</f>
        <v>0</v>
      </c>
      <c r="AL268" s="122">
        <f>IF(Fietsen!E267="VO2max",Fietsen!I267,0)</f>
        <v>0</v>
      </c>
      <c r="AM268" s="122">
        <f>IF(Fietsen!E267="Snelheid",Fietsen!I267,0)</f>
        <v>0</v>
      </c>
      <c r="AN268" s="122">
        <f>IF(Fietsen!E267="Souplesse",Fietsen!I267,0)</f>
        <v>0</v>
      </c>
      <c r="AO268" s="122">
        <f>IF(Fietsen!E267="Krachtuithouding",Fietsen!I267,0)</f>
        <v>0</v>
      </c>
      <c r="AP268" s="122">
        <f>IF(Fietsen!E267="Explosieve kracht",Fietsen!I267,0)</f>
        <v>0</v>
      </c>
      <c r="AQ268" s="122">
        <f>IF(Fietsen!E267="Wedstrijd",Fietsen!I267,0)</f>
        <v>0</v>
      </c>
      <c r="AR268" s="125"/>
      <c r="AS268" s="141">
        <f>IF(Lopen!G267="Weg",Lopen!H267,0)</f>
        <v>0</v>
      </c>
      <c r="AT268" s="122">
        <f>IF(Lopen!G267="Veld",Lopen!H267,0)</f>
        <v>0</v>
      </c>
      <c r="AU268" s="122">
        <f>IF(Lopen!G267="Piste",Lopen!H267,0)</f>
        <v>0</v>
      </c>
      <c r="AV268" s="139"/>
      <c r="AW268" s="122">
        <f>IF(Lopen!E267="Herstel",Lopen!H267,0)</f>
        <v>0</v>
      </c>
      <c r="AX268" s="122">
        <f>IF(Lopen!E267="Extensieve duur",Lopen!H267,0)</f>
        <v>0</v>
      </c>
      <c r="AY268" s="122">
        <f>IF(Lopen!E267="Tempoloop",Lopen!H267,0)</f>
        <v>0</v>
      </c>
      <c r="AZ268" s="122">
        <f>IF(Lopen!E267="Wisselloop",Lopen!H267,0)</f>
        <v>0</v>
      </c>
      <c r="BA268" s="122">
        <f>IF(Lopen!E267="Blokloop",Lopen!H267,0)</f>
        <v>0</v>
      </c>
      <c r="BB268" s="122">
        <f>IF(Lopen!E267="Versnellingen",Lopen!H267,0)</f>
        <v>0</v>
      </c>
      <c r="BC268" s="122">
        <f>IF(Lopen!E267="Fartlek",Lopen!H267,0)</f>
        <v>0</v>
      </c>
      <c r="BD268" s="122">
        <f>IF(Lopen!E267="Krachttraining",Lopen!H267,0)</f>
        <v>0</v>
      </c>
      <c r="BE268" s="142">
        <f>IF(Lopen!E267="Wedstrijd",Lopen!H267,0)</f>
        <v>0</v>
      </c>
    </row>
    <row r="269" spans="1:57">
      <c r="A269" s="199" t="s">
        <v>58</v>
      </c>
      <c r="B269" s="83" t="s">
        <v>14</v>
      </c>
      <c r="C269" s="75">
        <v>40714</v>
      </c>
      <c r="D269" s="153"/>
      <c r="E269" s="85">
        <f>IF(Zwemmen!H268&gt;0,1,0)</f>
        <v>0</v>
      </c>
      <c r="F269" s="85">
        <f>IF(Fietsen!I268&gt;0,1,0)</f>
        <v>0</v>
      </c>
      <c r="G269" s="85">
        <f>IF(Lopen!H268&gt;0,1,0)</f>
        <v>0</v>
      </c>
      <c r="H269" s="107"/>
      <c r="I269" s="95">
        <f>IF(Zwemmen!E268="Zwembad Aalst",1,0)</f>
        <v>0</v>
      </c>
      <c r="J269" s="85">
        <f>IF(Zwemmen!E268="Zwembad Brussel",1,0)</f>
        <v>0</v>
      </c>
      <c r="K269" s="85">
        <f>IF(Zwemmen!E268="Zwembad Wachtebeke",1,0)</f>
        <v>0</v>
      </c>
      <c r="L269" s="85">
        <f>IF(Zwemmen!E268="Zwembad Ander",1,0)</f>
        <v>0</v>
      </c>
      <c r="M269" s="85">
        <f>IF(Zwemmen!E268="Open Water Nieuwdonk",1,0)</f>
        <v>0</v>
      </c>
      <c r="N269" s="85">
        <f>IF(Zwemmen!E268="Open Water Ander",1,0)</f>
        <v>0</v>
      </c>
      <c r="O269" s="104"/>
      <c r="P269" s="85">
        <f t="shared" si="13"/>
        <v>0</v>
      </c>
      <c r="Q269" s="85">
        <f t="shared" si="14"/>
        <v>0</v>
      </c>
      <c r="R269" s="104"/>
      <c r="S269" s="89">
        <f>IF(Zwemmen!F268="Techniek",Zwemmen!I268,0)</f>
        <v>0</v>
      </c>
      <c r="T269" s="89">
        <f>IF(Zwemmen!F268="Extensieve uithouding",Zwemmen!I268,0)</f>
        <v>0</v>
      </c>
      <c r="U269" s="89">
        <f>IF(Zwemmen!F268="Intensieve uithouding",Zwemmen!I268,0)</f>
        <v>0</v>
      </c>
      <c r="V269" s="89">
        <f>IF(Zwemmen!F268="Snelheid",Zwemmen!I268,0)</f>
        <v>0</v>
      </c>
      <c r="W269" s="96">
        <f>IF(Zwemmen!F268="Wedstrijd",Zwemmen!I268,0)</f>
        <v>0</v>
      </c>
      <c r="X269" s="124"/>
      <c r="Y269" s="8">
        <f>IF(Fietsen!H268="Wegfiets",Fietsen!I268,0)</f>
        <v>0</v>
      </c>
      <c r="Z269" s="8">
        <f>IF(Fietsen!H268="Tijdritfiets",Fietsen!I268,0)</f>
        <v>0</v>
      </c>
      <c r="AA269" s="8">
        <f>IF(Fietsen!H268="Mountainbike",Fietsen!I268,0)</f>
        <v>0</v>
      </c>
      <c r="AB269" s="124"/>
      <c r="AC269" s="8">
        <f>IF(Fietsen!G268="Weg",Fietsen!I268,0)</f>
        <v>0</v>
      </c>
      <c r="AD269" s="8">
        <f>IF(Fietsen!G268="Rollen",Fietsen!I268,0)</f>
        <v>0</v>
      </c>
      <c r="AE269" s="8">
        <f>IF(Fietsen!G268="Veld",Fietsen!I268,0)</f>
        <v>0</v>
      </c>
      <c r="AF269" s="125"/>
      <c r="AG269" s="8">
        <f>IF(Fietsen!E268="Herstel",Fietsen!I268,0)</f>
        <v>0</v>
      </c>
      <c r="AH269" s="8">
        <f>IF(Fietsen!E268="LSD",Fietsen!I268,0)</f>
        <v>0</v>
      </c>
      <c r="AI269" s="8">
        <f>IF(Fietsen!E268="Extensieve uithouding",Fietsen!I268,0)</f>
        <v>0</v>
      </c>
      <c r="AJ269" s="8">
        <f>IF(Fietsen!E268="Intensieve uithouding",Fietsen!I268,0)</f>
        <v>0</v>
      </c>
      <c r="AK269" s="8">
        <f>IF(Fietsen!E268="Interval/Blokken",Fietsen!I268,0)</f>
        <v>0</v>
      </c>
      <c r="AL269" s="8">
        <f>IF(Fietsen!E268="VO2max",Fietsen!I268,0)</f>
        <v>0</v>
      </c>
      <c r="AM269" s="8">
        <f>IF(Fietsen!E268="Snelheid",Fietsen!I268,0)</f>
        <v>0</v>
      </c>
      <c r="AN269" s="8">
        <f>IF(Fietsen!E268="Souplesse",Fietsen!I268,0)</f>
        <v>0</v>
      </c>
      <c r="AO269" s="8">
        <f>IF(Fietsen!E268="Krachtuithouding",Fietsen!I268,0)</f>
        <v>0</v>
      </c>
      <c r="AP269" s="8">
        <f>IF(Fietsen!E268="Explosieve kracht",Fietsen!I268,0)</f>
        <v>0</v>
      </c>
      <c r="AQ269" s="8">
        <f>IF(Fietsen!E268="Wedstrijd",Fietsen!I268,0)</f>
        <v>0</v>
      </c>
      <c r="AR269" s="125"/>
      <c r="AS269" s="143">
        <f>IF(Lopen!G268="Weg",Lopen!H268,0)</f>
        <v>0</v>
      </c>
      <c r="AT269" s="8">
        <f>IF(Lopen!G268="Veld",Lopen!H268,0)</f>
        <v>0</v>
      </c>
      <c r="AU269" s="8">
        <f>IF(Lopen!G268="Piste",Lopen!H268,0)</f>
        <v>0</v>
      </c>
      <c r="AV269" s="139"/>
      <c r="AW269" s="8">
        <f>IF(Lopen!E268="Herstel",Lopen!H268,0)</f>
        <v>0</v>
      </c>
      <c r="AX269" s="8">
        <f>IF(Lopen!E268="Extensieve duur",Lopen!H268,0)</f>
        <v>0</v>
      </c>
      <c r="AY269" s="8">
        <f>IF(Lopen!E268="Tempoloop",Lopen!H268,0)</f>
        <v>0</v>
      </c>
      <c r="AZ269" s="8">
        <f>IF(Lopen!E268="Wisselloop",Lopen!H268,0)</f>
        <v>0</v>
      </c>
      <c r="BA269" s="8">
        <f>IF(Lopen!E268="Blokloop",Lopen!H268,0)</f>
        <v>0</v>
      </c>
      <c r="BB269" s="8">
        <f>IF(Lopen!E268="Versnellingen",Lopen!H268,0)</f>
        <v>0</v>
      </c>
      <c r="BC269" s="8">
        <f>IF(Lopen!E268="Fartlek",Lopen!H268,0)</f>
        <v>0</v>
      </c>
      <c r="BD269" s="8">
        <f>IF(Lopen!E268="Krachttraining",Lopen!H268,0)</f>
        <v>0</v>
      </c>
      <c r="BE269" s="144">
        <f>IF(Lopen!E268="Wedstrijd",Lopen!H268,0)</f>
        <v>0</v>
      </c>
    </row>
    <row r="270" spans="1:57">
      <c r="A270" s="199"/>
      <c r="B270" s="83" t="s">
        <v>15</v>
      </c>
      <c r="C270" s="75">
        <v>40715</v>
      </c>
      <c r="D270" s="153"/>
      <c r="E270" s="85">
        <f>IF(Zwemmen!H269&gt;0,1,0)</f>
        <v>0</v>
      </c>
      <c r="F270" s="85">
        <f>IF(Fietsen!I269&gt;0,1,0)</f>
        <v>0</v>
      </c>
      <c r="G270" s="85">
        <f>IF(Lopen!H269&gt;0,1,0)</f>
        <v>0</v>
      </c>
      <c r="H270" s="107"/>
      <c r="I270" s="95">
        <f>IF(Zwemmen!E269="Zwembad Aalst",1,0)</f>
        <v>0</v>
      </c>
      <c r="J270" s="85">
        <f>IF(Zwemmen!E269="Zwembad Brussel",1,0)</f>
        <v>0</v>
      </c>
      <c r="K270" s="85">
        <f>IF(Zwemmen!E269="Zwembad Wachtebeke",1,0)</f>
        <v>0</v>
      </c>
      <c r="L270" s="85">
        <f>IF(Zwemmen!E269="Zwembad Ander",1,0)</f>
        <v>0</v>
      </c>
      <c r="M270" s="85">
        <f>IF(Zwemmen!E269="Open Water Nieuwdonk",1,0)</f>
        <v>0</v>
      </c>
      <c r="N270" s="85">
        <f>IF(Zwemmen!E269="Open Water Ander",1,0)</f>
        <v>0</v>
      </c>
      <c r="O270" s="104"/>
      <c r="P270" s="85">
        <f t="shared" si="13"/>
        <v>0</v>
      </c>
      <c r="Q270" s="85">
        <f t="shared" si="14"/>
        <v>0</v>
      </c>
      <c r="R270" s="104"/>
      <c r="S270" s="89">
        <f>IF(Zwemmen!F269="Techniek",Zwemmen!I269,0)</f>
        <v>0</v>
      </c>
      <c r="T270" s="89">
        <f>IF(Zwemmen!F269="Extensieve uithouding",Zwemmen!I269,0)</f>
        <v>0</v>
      </c>
      <c r="U270" s="89">
        <f>IF(Zwemmen!F269="Intensieve uithouding",Zwemmen!I269,0)</f>
        <v>0</v>
      </c>
      <c r="V270" s="89">
        <f>IF(Zwemmen!F269="Snelheid",Zwemmen!I269,0)</f>
        <v>0</v>
      </c>
      <c r="W270" s="96">
        <f>IF(Zwemmen!F269="Wedstrijd",Zwemmen!I269,0)</f>
        <v>0</v>
      </c>
      <c r="X270" s="124"/>
      <c r="Y270" s="8">
        <f>IF(Fietsen!H269="Wegfiets",Fietsen!I269,0)</f>
        <v>0</v>
      </c>
      <c r="Z270" s="8">
        <f>IF(Fietsen!H269="Tijdritfiets",Fietsen!I269,0)</f>
        <v>0</v>
      </c>
      <c r="AA270" s="8">
        <f>IF(Fietsen!H269="Mountainbike",Fietsen!I269,0)</f>
        <v>0</v>
      </c>
      <c r="AB270" s="124"/>
      <c r="AC270" s="8">
        <f>IF(Fietsen!G269="Weg",Fietsen!I269,0)</f>
        <v>0</v>
      </c>
      <c r="AD270" s="8">
        <f>IF(Fietsen!G269="Rollen",Fietsen!I269,0)</f>
        <v>0</v>
      </c>
      <c r="AE270" s="8">
        <f>IF(Fietsen!G269="Veld",Fietsen!I269,0)</f>
        <v>0</v>
      </c>
      <c r="AF270" s="125"/>
      <c r="AG270" s="8">
        <f>IF(Fietsen!E269="Herstel",Fietsen!I269,0)</f>
        <v>0</v>
      </c>
      <c r="AH270" s="8">
        <f>IF(Fietsen!E269="LSD",Fietsen!I269,0)</f>
        <v>0</v>
      </c>
      <c r="AI270" s="8">
        <f>IF(Fietsen!E269="Extensieve uithouding",Fietsen!I269,0)</f>
        <v>0</v>
      </c>
      <c r="AJ270" s="8">
        <f>IF(Fietsen!E269="Intensieve uithouding",Fietsen!I269,0)</f>
        <v>0</v>
      </c>
      <c r="AK270" s="8">
        <f>IF(Fietsen!E269="Interval/Blokken",Fietsen!I269,0)</f>
        <v>0</v>
      </c>
      <c r="AL270" s="8">
        <f>IF(Fietsen!E269="VO2max",Fietsen!I269,0)</f>
        <v>0</v>
      </c>
      <c r="AM270" s="8">
        <f>IF(Fietsen!E269="Snelheid",Fietsen!I269,0)</f>
        <v>0</v>
      </c>
      <c r="AN270" s="8">
        <f>IF(Fietsen!E269="Souplesse",Fietsen!I269,0)</f>
        <v>0</v>
      </c>
      <c r="AO270" s="8">
        <f>IF(Fietsen!E269="Krachtuithouding",Fietsen!I269,0)</f>
        <v>0</v>
      </c>
      <c r="AP270" s="8">
        <f>IF(Fietsen!E269="Explosieve kracht",Fietsen!I269,0)</f>
        <v>0</v>
      </c>
      <c r="AQ270" s="8">
        <f>IF(Fietsen!E269="Wedstrijd",Fietsen!I269,0)</f>
        <v>0</v>
      </c>
      <c r="AR270" s="125"/>
      <c r="AS270" s="143">
        <f>IF(Lopen!G269="Weg",Lopen!H269,0)</f>
        <v>0</v>
      </c>
      <c r="AT270" s="8">
        <f>IF(Lopen!G269="Veld",Lopen!H269,0)</f>
        <v>0</v>
      </c>
      <c r="AU270" s="8">
        <f>IF(Lopen!G269="Piste",Lopen!H269,0)</f>
        <v>0</v>
      </c>
      <c r="AV270" s="139"/>
      <c r="AW270" s="8">
        <f>IF(Lopen!E269="Herstel",Lopen!H269,0)</f>
        <v>0</v>
      </c>
      <c r="AX270" s="8">
        <f>IF(Lopen!E269="Extensieve duur",Lopen!H269,0)</f>
        <v>0</v>
      </c>
      <c r="AY270" s="8">
        <f>IF(Lopen!E269="Tempoloop",Lopen!H269,0)</f>
        <v>0</v>
      </c>
      <c r="AZ270" s="8">
        <f>IF(Lopen!E269="Wisselloop",Lopen!H269,0)</f>
        <v>0</v>
      </c>
      <c r="BA270" s="8">
        <f>IF(Lopen!E269="Blokloop",Lopen!H269,0)</f>
        <v>0</v>
      </c>
      <c r="BB270" s="8">
        <f>IF(Lopen!E269="Versnellingen",Lopen!H269,0)</f>
        <v>0</v>
      </c>
      <c r="BC270" s="8">
        <f>IF(Lopen!E269="Fartlek",Lopen!H269,0)</f>
        <v>0</v>
      </c>
      <c r="BD270" s="8">
        <f>IF(Lopen!E269="Krachttraining",Lopen!H269,0)</f>
        <v>0</v>
      </c>
      <c r="BE270" s="144">
        <f>IF(Lopen!E269="Wedstrijd",Lopen!H269,0)</f>
        <v>0</v>
      </c>
    </row>
    <row r="271" spans="1:57">
      <c r="A271" s="199"/>
      <c r="B271" s="83" t="s">
        <v>16</v>
      </c>
      <c r="C271" s="75">
        <v>40716</v>
      </c>
      <c r="D271" s="153"/>
      <c r="E271" s="85">
        <f>IF(Zwemmen!H270&gt;0,1,0)</f>
        <v>0</v>
      </c>
      <c r="F271" s="85">
        <f>IF(Fietsen!I270&gt;0,1,0)</f>
        <v>0</v>
      </c>
      <c r="G271" s="85">
        <f>IF(Lopen!H270&gt;0,1,0)</f>
        <v>0</v>
      </c>
      <c r="H271" s="107"/>
      <c r="I271" s="95">
        <f>IF(Zwemmen!E270="Zwembad Aalst",1,0)</f>
        <v>0</v>
      </c>
      <c r="J271" s="85">
        <f>IF(Zwemmen!E270="Zwembad Brussel",1,0)</f>
        <v>0</v>
      </c>
      <c r="K271" s="85">
        <f>IF(Zwemmen!E270="Zwembad Wachtebeke",1,0)</f>
        <v>0</v>
      </c>
      <c r="L271" s="85">
        <f>IF(Zwemmen!E270="Zwembad Ander",1,0)</f>
        <v>0</v>
      </c>
      <c r="M271" s="85">
        <f>IF(Zwemmen!E270="Open Water Nieuwdonk",1,0)</f>
        <v>0</v>
      </c>
      <c r="N271" s="85">
        <f>IF(Zwemmen!E270="Open Water Ander",1,0)</f>
        <v>0</v>
      </c>
      <c r="O271" s="104"/>
      <c r="P271" s="85">
        <f t="shared" si="13"/>
        <v>0</v>
      </c>
      <c r="Q271" s="85">
        <f t="shared" si="14"/>
        <v>0</v>
      </c>
      <c r="R271" s="104"/>
      <c r="S271" s="89">
        <f>IF(Zwemmen!F270="Techniek",Zwemmen!I270,0)</f>
        <v>0</v>
      </c>
      <c r="T271" s="89">
        <f>IF(Zwemmen!F270="Extensieve uithouding",Zwemmen!I270,0)</f>
        <v>0</v>
      </c>
      <c r="U271" s="89">
        <f>IF(Zwemmen!F270="Intensieve uithouding",Zwemmen!I270,0)</f>
        <v>0</v>
      </c>
      <c r="V271" s="89">
        <f>IF(Zwemmen!F270="Snelheid",Zwemmen!I270,0)</f>
        <v>0</v>
      </c>
      <c r="W271" s="96">
        <f>IF(Zwemmen!F270="Wedstrijd",Zwemmen!I270,0)</f>
        <v>0</v>
      </c>
      <c r="X271" s="124"/>
      <c r="Y271" s="8">
        <f>IF(Fietsen!H270="Wegfiets",Fietsen!I270,0)</f>
        <v>0</v>
      </c>
      <c r="Z271" s="8">
        <f>IF(Fietsen!H270="Tijdritfiets",Fietsen!I270,0)</f>
        <v>0</v>
      </c>
      <c r="AA271" s="8">
        <f>IF(Fietsen!H270="Mountainbike",Fietsen!I270,0)</f>
        <v>0</v>
      </c>
      <c r="AB271" s="124"/>
      <c r="AC271" s="8">
        <f>IF(Fietsen!G270="Weg",Fietsen!I270,0)</f>
        <v>0</v>
      </c>
      <c r="AD271" s="8">
        <f>IF(Fietsen!G270="Rollen",Fietsen!I270,0)</f>
        <v>0</v>
      </c>
      <c r="AE271" s="8">
        <f>IF(Fietsen!G270="Veld",Fietsen!I270,0)</f>
        <v>0</v>
      </c>
      <c r="AF271" s="125"/>
      <c r="AG271" s="8">
        <f>IF(Fietsen!E270="Herstel",Fietsen!I270,0)</f>
        <v>0</v>
      </c>
      <c r="AH271" s="8">
        <f>IF(Fietsen!E270="LSD",Fietsen!I270,0)</f>
        <v>0</v>
      </c>
      <c r="AI271" s="8">
        <f>IF(Fietsen!E270="Extensieve uithouding",Fietsen!I270,0)</f>
        <v>0</v>
      </c>
      <c r="AJ271" s="8">
        <f>IF(Fietsen!E270="Intensieve uithouding",Fietsen!I270,0)</f>
        <v>0</v>
      </c>
      <c r="AK271" s="8">
        <f>IF(Fietsen!E270="Interval/Blokken",Fietsen!I270,0)</f>
        <v>0</v>
      </c>
      <c r="AL271" s="8">
        <f>IF(Fietsen!E270="VO2max",Fietsen!I270,0)</f>
        <v>0</v>
      </c>
      <c r="AM271" s="8">
        <f>IF(Fietsen!E270="Snelheid",Fietsen!I270,0)</f>
        <v>0</v>
      </c>
      <c r="AN271" s="8">
        <f>IF(Fietsen!E270="Souplesse",Fietsen!I270,0)</f>
        <v>0</v>
      </c>
      <c r="AO271" s="8">
        <f>IF(Fietsen!E270="Krachtuithouding",Fietsen!I270,0)</f>
        <v>0</v>
      </c>
      <c r="AP271" s="8">
        <f>IF(Fietsen!E270="Explosieve kracht",Fietsen!I270,0)</f>
        <v>0</v>
      </c>
      <c r="AQ271" s="8">
        <f>IF(Fietsen!E270="Wedstrijd",Fietsen!I270,0)</f>
        <v>0</v>
      </c>
      <c r="AR271" s="125"/>
      <c r="AS271" s="143">
        <f>IF(Lopen!G270="Weg",Lopen!H270,0)</f>
        <v>0</v>
      </c>
      <c r="AT271" s="8">
        <f>IF(Lopen!G270="Veld",Lopen!H270,0)</f>
        <v>0</v>
      </c>
      <c r="AU271" s="8">
        <f>IF(Lopen!G270="Piste",Lopen!H270,0)</f>
        <v>0</v>
      </c>
      <c r="AV271" s="139"/>
      <c r="AW271" s="8">
        <f>IF(Lopen!E270="Herstel",Lopen!H270,0)</f>
        <v>0</v>
      </c>
      <c r="AX271" s="8">
        <f>IF(Lopen!E270="Extensieve duur",Lopen!H270,0)</f>
        <v>0</v>
      </c>
      <c r="AY271" s="8">
        <f>IF(Lopen!E270="Tempoloop",Lopen!H270,0)</f>
        <v>0</v>
      </c>
      <c r="AZ271" s="8">
        <f>IF(Lopen!E270="Wisselloop",Lopen!H270,0)</f>
        <v>0</v>
      </c>
      <c r="BA271" s="8">
        <f>IF(Lopen!E270="Blokloop",Lopen!H270,0)</f>
        <v>0</v>
      </c>
      <c r="BB271" s="8">
        <f>IF(Lopen!E270="Versnellingen",Lopen!H270,0)</f>
        <v>0</v>
      </c>
      <c r="BC271" s="8">
        <f>IF(Lopen!E270="Fartlek",Lopen!H270,0)</f>
        <v>0</v>
      </c>
      <c r="BD271" s="8">
        <f>IF(Lopen!E270="Krachttraining",Lopen!H270,0)</f>
        <v>0</v>
      </c>
      <c r="BE271" s="144">
        <f>IF(Lopen!E270="Wedstrijd",Lopen!H270,0)</f>
        <v>0</v>
      </c>
    </row>
    <row r="272" spans="1:57">
      <c r="A272" s="199"/>
      <c r="B272" s="83" t="s">
        <v>17</v>
      </c>
      <c r="C272" s="75">
        <v>40717</v>
      </c>
      <c r="D272" s="153"/>
      <c r="E272" s="85">
        <f>IF(Zwemmen!H271&gt;0,1,0)</f>
        <v>0</v>
      </c>
      <c r="F272" s="85">
        <f>IF(Fietsen!I271&gt;0,1,0)</f>
        <v>0</v>
      </c>
      <c r="G272" s="85">
        <f>IF(Lopen!H271&gt;0,1,0)</f>
        <v>0</v>
      </c>
      <c r="H272" s="107"/>
      <c r="I272" s="95">
        <f>IF(Zwemmen!E271="Zwembad Aalst",1,0)</f>
        <v>0</v>
      </c>
      <c r="J272" s="85">
        <f>IF(Zwemmen!E271="Zwembad Brussel",1,0)</f>
        <v>0</v>
      </c>
      <c r="K272" s="85">
        <f>IF(Zwemmen!E271="Zwembad Wachtebeke",1,0)</f>
        <v>0</v>
      </c>
      <c r="L272" s="85">
        <f>IF(Zwemmen!E271="Zwembad Ander",1,0)</f>
        <v>0</v>
      </c>
      <c r="M272" s="85">
        <f>IF(Zwemmen!E271="Open Water Nieuwdonk",1,0)</f>
        <v>0</v>
      </c>
      <c r="N272" s="85">
        <f>IF(Zwemmen!E271="Open Water Ander",1,0)</f>
        <v>0</v>
      </c>
      <c r="O272" s="104"/>
      <c r="P272" s="85">
        <f t="shared" si="13"/>
        <v>0</v>
      </c>
      <c r="Q272" s="85">
        <f t="shared" si="14"/>
        <v>0</v>
      </c>
      <c r="R272" s="104"/>
      <c r="S272" s="89">
        <f>IF(Zwemmen!F271="Techniek",Zwemmen!I271,0)</f>
        <v>0</v>
      </c>
      <c r="T272" s="89">
        <f>IF(Zwemmen!F271="Extensieve uithouding",Zwemmen!I271,0)</f>
        <v>0</v>
      </c>
      <c r="U272" s="89">
        <f>IF(Zwemmen!F271="Intensieve uithouding",Zwemmen!I271,0)</f>
        <v>0</v>
      </c>
      <c r="V272" s="89">
        <f>IF(Zwemmen!F271="Snelheid",Zwemmen!I271,0)</f>
        <v>0</v>
      </c>
      <c r="W272" s="96">
        <f>IF(Zwemmen!F271="Wedstrijd",Zwemmen!I271,0)</f>
        <v>0</v>
      </c>
      <c r="X272" s="124"/>
      <c r="Y272" s="8">
        <f>IF(Fietsen!H271="Wegfiets",Fietsen!I271,0)</f>
        <v>0</v>
      </c>
      <c r="Z272" s="8">
        <f>IF(Fietsen!H271="Tijdritfiets",Fietsen!I271,0)</f>
        <v>0</v>
      </c>
      <c r="AA272" s="8">
        <f>IF(Fietsen!H271="Mountainbike",Fietsen!I271,0)</f>
        <v>0</v>
      </c>
      <c r="AB272" s="124"/>
      <c r="AC272" s="8">
        <f>IF(Fietsen!G271="Weg",Fietsen!I271,0)</f>
        <v>0</v>
      </c>
      <c r="AD272" s="8">
        <f>IF(Fietsen!G271="Rollen",Fietsen!I271,0)</f>
        <v>0</v>
      </c>
      <c r="AE272" s="8">
        <f>IF(Fietsen!G271="Veld",Fietsen!I271,0)</f>
        <v>0</v>
      </c>
      <c r="AF272" s="125"/>
      <c r="AG272" s="8">
        <f>IF(Fietsen!E271="Herstel",Fietsen!I271,0)</f>
        <v>0</v>
      </c>
      <c r="AH272" s="8">
        <f>IF(Fietsen!E271="LSD",Fietsen!I271,0)</f>
        <v>0</v>
      </c>
      <c r="AI272" s="8">
        <f>IF(Fietsen!E271="Extensieve uithouding",Fietsen!I271,0)</f>
        <v>0</v>
      </c>
      <c r="AJ272" s="8">
        <f>IF(Fietsen!E271="Intensieve uithouding",Fietsen!I271,0)</f>
        <v>0</v>
      </c>
      <c r="AK272" s="8">
        <f>IF(Fietsen!E271="Interval/Blokken",Fietsen!I271,0)</f>
        <v>0</v>
      </c>
      <c r="AL272" s="8">
        <f>IF(Fietsen!E271="VO2max",Fietsen!I271,0)</f>
        <v>0</v>
      </c>
      <c r="AM272" s="8">
        <f>IF(Fietsen!E271="Snelheid",Fietsen!I271,0)</f>
        <v>0</v>
      </c>
      <c r="AN272" s="8">
        <f>IF(Fietsen!E271="Souplesse",Fietsen!I271,0)</f>
        <v>0</v>
      </c>
      <c r="AO272" s="8">
        <f>IF(Fietsen!E271="Krachtuithouding",Fietsen!I271,0)</f>
        <v>0</v>
      </c>
      <c r="AP272" s="8">
        <f>IF(Fietsen!E271="Explosieve kracht",Fietsen!I271,0)</f>
        <v>0</v>
      </c>
      <c r="AQ272" s="8">
        <f>IF(Fietsen!E271="Wedstrijd",Fietsen!I271,0)</f>
        <v>0</v>
      </c>
      <c r="AR272" s="125"/>
      <c r="AS272" s="143">
        <f>IF(Lopen!G271="Weg",Lopen!H271,0)</f>
        <v>0</v>
      </c>
      <c r="AT272" s="8">
        <f>IF(Lopen!G271="Veld",Lopen!H271,0)</f>
        <v>0</v>
      </c>
      <c r="AU272" s="8">
        <f>IF(Lopen!G271="Piste",Lopen!H271,0)</f>
        <v>0</v>
      </c>
      <c r="AV272" s="139"/>
      <c r="AW272" s="8">
        <f>IF(Lopen!E271="Herstel",Lopen!H271,0)</f>
        <v>0</v>
      </c>
      <c r="AX272" s="8">
        <f>IF(Lopen!E271="Extensieve duur",Lopen!H271,0)</f>
        <v>0</v>
      </c>
      <c r="AY272" s="8">
        <f>IF(Lopen!E271="Tempoloop",Lopen!H271,0)</f>
        <v>0</v>
      </c>
      <c r="AZ272" s="8">
        <f>IF(Lopen!E271="Wisselloop",Lopen!H271,0)</f>
        <v>0</v>
      </c>
      <c r="BA272" s="8">
        <f>IF(Lopen!E271="Blokloop",Lopen!H271,0)</f>
        <v>0</v>
      </c>
      <c r="BB272" s="8">
        <f>IF(Lopen!E271="Versnellingen",Lopen!H271,0)</f>
        <v>0</v>
      </c>
      <c r="BC272" s="8">
        <f>IF(Lopen!E271="Fartlek",Lopen!H271,0)</f>
        <v>0</v>
      </c>
      <c r="BD272" s="8">
        <f>IF(Lopen!E271="Krachttraining",Lopen!H271,0)</f>
        <v>0</v>
      </c>
      <c r="BE272" s="144">
        <f>IF(Lopen!E271="Wedstrijd",Lopen!H271,0)</f>
        <v>0</v>
      </c>
    </row>
    <row r="273" spans="1:57">
      <c r="A273" s="199"/>
      <c r="B273" s="83" t="s">
        <v>11</v>
      </c>
      <c r="C273" s="75">
        <v>40718</v>
      </c>
      <c r="D273" s="153"/>
      <c r="E273" s="85">
        <f>IF(Zwemmen!H272&gt;0,1,0)</f>
        <v>0</v>
      </c>
      <c r="F273" s="85">
        <f>IF(Fietsen!I272&gt;0,1,0)</f>
        <v>0</v>
      </c>
      <c r="G273" s="85">
        <f>IF(Lopen!H272&gt;0,1,0)</f>
        <v>0</v>
      </c>
      <c r="H273" s="107"/>
      <c r="I273" s="95">
        <f>IF(Zwemmen!E272="Zwembad Aalst",1,0)</f>
        <v>0</v>
      </c>
      <c r="J273" s="85">
        <f>IF(Zwemmen!E272="Zwembad Brussel",1,0)</f>
        <v>0</v>
      </c>
      <c r="K273" s="85">
        <f>IF(Zwemmen!E272="Zwembad Wachtebeke",1,0)</f>
        <v>0</v>
      </c>
      <c r="L273" s="85">
        <f>IF(Zwemmen!E272="Zwembad Ander",1,0)</f>
        <v>0</v>
      </c>
      <c r="M273" s="85">
        <f>IF(Zwemmen!E272="Open Water Nieuwdonk",1,0)</f>
        <v>0</v>
      </c>
      <c r="N273" s="85">
        <f>IF(Zwemmen!E272="Open Water Ander",1,0)</f>
        <v>0</v>
      </c>
      <c r="O273" s="104"/>
      <c r="P273" s="85">
        <f t="shared" ref="P273:P336" si="15">I273+J273+K273+L273</f>
        <v>0</v>
      </c>
      <c r="Q273" s="85">
        <f t="shared" ref="Q273:Q336" si="16">M273+N273</f>
        <v>0</v>
      </c>
      <c r="R273" s="104"/>
      <c r="S273" s="89">
        <f>IF(Zwemmen!F272="Techniek",Zwemmen!I272,0)</f>
        <v>0</v>
      </c>
      <c r="T273" s="89">
        <f>IF(Zwemmen!F272="Extensieve uithouding",Zwemmen!I272,0)</f>
        <v>0</v>
      </c>
      <c r="U273" s="89">
        <f>IF(Zwemmen!F272="Intensieve uithouding",Zwemmen!I272,0)</f>
        <v>0</v>
      </c>
      <c r="V273" s="89">
        <f>IF(Zwemmen!F272="Snelheid",Zwemmen!I272,0)</f>
        <v>0</v>
      </c>
      <c r="W273" s="96">
        <f>IF(Zwemmen!F272="Wedstrijd",Zwemmen!I272,0)</f>
        <v>0</v>
      </c>
      <c r="X273" s="124"/>
      <c r="Y273" s="8">
        <f>IF(Fietsen!H272="Wegfiets",Fietsen!I272,0)</f>
        <v>0</v>
      </c>
      <c r="Z273" s="8">
        <f>IF(Fietsen!H272="Tijdritfiets",Fietsen!I272,0)</f>
        <v>0</v>
      </c>
      <c r="AA273" s="8">
        <f>IF(Fietsen!H272="Mountainbike",Fietsen!I272,0)</f>
        <v>0</v>
      </c>
      <c r="AB273" s="124"/>
      <c r="AC273" s="8">
        <f>IF(Fietsen!G272="Weg",Fietsen!I272,0)</f>
        <v>0</v>
      </c>
      <c r="AD273" s="8">
        <f>IF(Fietsen!G272="Rollen",Fietsen!I272,0)</f>
        <v>0</v>
      </c>
      <c r="AE273" s="8">
        <f>IF(Fietsen!G272="Veld",Fietsen!I272,0)</f>
        <v>0</v>
      </c>
      <c r="AF273" s="125"/>
      <c r="AG273" s="8">
        <f>IF(Fietsen!E272="Herstel",Fietsen!I272,0)</f>
        <v>0</v>
      </c>
      <c r="AH273" s="8">
        <f>IF(Fietsen!E272="LSD",Fietsen!I272,0)</f>
        <v>0</v>
      </c>
      <c r="AI273" s="8">
        <f>IF(Fietsen!E272="Extensieve uithouding",Fietsen!I272,0)</f>
        <v>0</v>
      </c>
      <c r="AJ273" s="8">
        <f>IF(Fietsen!E272="Intensieve uithouding",Fietsen!I272,0)</f>
        <v>0</v>
      </c>
      <c r="AK273" s="8">
        <f>IF(Fietsen!E272="Interval/Blokken",Fietsen!I272,0)</f>
        <v>0</v>
      </c>
      <c r="AL273" s="8">
        <f>IF(Fietsen!E272="VO2max",Fietsen!I272,0)</f>
        <v>0</v>
      </c>
      <c r="AM273" s="8">
        <f>IF(Fietsen!E272="Snelheid",Fietsen!I272,0)</f>
        <v>0</v>
      </c>
      <c r="AN273" s="8">
        <f>IF(Fietsen!E272="Souplesse",Fietsen!I272,0)</f>
        <v>0</v>
      </c>
      <c r="AO273" s="8">
        <f>IF(Fietsen!E272="Krachtuithouding",Fietsen!I272,0)</f>
        <v>0</v>
      </c>
      <c r="AP273" s="8">
        <f>IF(Fietsen!E272="Explosieve kracht",Fietsen!I272,0)</f>
        <v>0</v>
      </c>
      <c r="AQ273" s="8">
        <f>IF(Fietsen!E272="Wedstrijd",Fietsen!I272,0)</f>
        <v>0</v>
      </c>
      <c r="AR273" s="125"/>
      <c r="AS273" s="143">
        <f>IF(Lopen!G272="Weg",Lopen!H272,0)</f>
        <v>0</v>
      </c>
      <c r="AT273" s="8">
        <f>IF(Lopen!G272="Veld",Lopen!H272,0)</f>
        <v>0</v>
      </c>
      <c r="AU273" s="8">
        <f>IF(Lopen!G272="Piste",Lopen!H272,0)</f>
        <v>0</v>
      </c>
      <c r="AV273" s="139"/>
      <c r="AW273" s="8">
        <f>IF(Lopen!E272="Herstel",Lopen!H272,0)</f>
        <v>0</v>
      </c>
      <c r="AX273" s="8">
        <f>IF(Lopen!E272="Extensieve duur",Lopen!H272,0)</f>
        <v>0</v>
      </c>
      <c r="AY273" s="8">
        <f>IF(Lopen!E272="Tempoloop",Lopen!H272,0)</f>
        <v>0</v>
      </c>
      <c r="AZ273" s="8">
        <f>IF(Lopen!E272="Wisselloop",Lopen!H272,0)</f>
        <v>0</v>
      </c>
      <c r="BA273" s="8">
        <f>IF(Lopen!E272="Blokloop",Lopen!H272,0)</f>
        <v>0</v>
      </c>
      <c r="BB273" s="8">
        <f>IF(Lopen!E272="Versnellingen",Lopen!H272,0)</f>
        <v>0</v>
      </c>
      <c r="BC273" s="8">
        <f>IF(Lopen!E272="Fartlek",Lopen!H272,0)</f>
        <v>0</v>
      </c>
      <c r="BD273" s="8">
        <f>IF(Lopen!E272="Krachttraining",Lopen!H272,0)</f>
        <v>0</v>
      </c>
      <c r="BE273" s="144">
        <f>IF(Lopen!E272="Wedstrijd",Lopen!H272,0)</f>
        <v>0</v>
      </c>
    </row>
    <row r="274" spans="1:57">
      <c r="A274" s="199"/>
      <c r="B274" s="19" t="s">
        <v>12</v>
      </c>
      <c r="C274" s="77">
        <v>40719</v>
      </c>
      <c r="D274" s="153"/>
      <c r="E274" s="86">
        <f>IF(Zwemmen!H273&gt;0,1,0)</f>
        <v>0</v>
      </c>
      <c r="F274" s="86">
        <f>IF(Fietsen!I273&gt;0,1,0)</f>
        <v>0</v>
      </c>
      <c r="G274" s="86">
        <f>IF(Lopen!H273&gt;0,1,0)</f>
        <v>0</v>
      </c>
      <c r="H274" s="107"/>
      <c r="I274" s="97">
        <f>IF(Zwemmen!E273="Zwembad Aalst",1,0)</f>
        <v>0</v>
      </c>
      <c r="J274" s="86">
        <f>IF(Zwemmen!E273="Zwembad Brussel",1,0)</f>
        <v>0</v>
      </c>
      <c r="K274" s="86">
        <f>IF(Zwemmen!E273="Zwembad Wachtebeke",1,0)</f>
        <v>0</v>
      </c>
      <c r="L274" s="86">
        <f>IF(Zwemmen!E273="Zwembad Ander",1,0)</f>
        <v>0</v>
      </c>
      <c r="M274" s="86">
        <f>IF(Zwemmen!E273="Open Water Nieuwdonk",1,0)</f>
        <v>0</v>
      </c>
      <c r="N274" s="86">
        <f>IF(Zwemmen!E273="Open Water Ander",1,0)</f>
        <v>0</v>
      </c>
      <c r="O274" s="104"/>
      <c r="P274" s="86">
        <f t="shared" si="15"/>
        <v>0</v>
      </c>
      <c r="Q274" s="86">
        <f t="shared" si="16"/>
        <v>0</v>
      </c>
      <c r="R274" s="104"/>
      <c r="S274" s="90">
        <f>IF(Zwemmen!F273="Techniek",Zwemmen!I273,0)</f>
        <v>0</v>
      </c>
      <c r="T274" s="90">
        <f>IF(Zwemmen!F273="Extensieve uithouding",Zwemmen!I273,0)</f>
        <v>0</v>
      </c>
      <c r="U274" s="90">
        <f>IF(Zwemmen!F273="Intensieve uithouding",Zwemmen!I273,0)</f>
        <v>0</v>
      </c>
      <c r="V274" s="90">
        <f>IF(Zwemmen!F273="Snelheid",Zwemmen!I273,0)</f>
        <v>0</v>
      </c>
      <c r="W274" s="98">
        <f>IF(Zwemmen!F273="Wedstrijd",Zwemmen!I273,0)</f>
        <v>0</v>
      </c>
      <c r="X274" s="124"/>
      <c r="Y274" s="122">
        <f>IF(Fietsen!H273="Wegfiets",Fietsen!I273,0)</f>
        <v>0</v>
      </c>
      <c r="Z274" s="122">
        <f>IF(Fietsen!H273="Tijdritfiets",Fietsen!I273,0)</f>
        <v>0</v>
      </c>
      <c r="AA274" s="122">
        <f>IF(Fietsen!H273="Mountainbike",Fietsen!I273,0)</f>
        <v>0</v>
      </c>
      <c r="AB274" s="124"/>
      <c r="AC274" s="122">
        <f>IF(Fietsen!G273="Weg",Fietsen!I273,0)</f>
        <v>0</v>
      </c>
      <c r="AD274" s="122">
        <f>IF(Fietsen!G273="Rollen",Fietsen!I273,0)</f>
        <v>0</v>
      </c>
      <c r="AE274" s="122">
        <f>IF(Fietsen!G273="Veld",Fietsen!I273,0)</f>
        <v>0</v>
      </c>
      <c r="AF274" s="125"/>
      <c r="AG274" s="122">
        <f>IF(Fietsen!E273="Herstel",Fietsen!I273,0)</f>
        <v>0</v>
      </c>
      <c r="AH274" s="122">
        <f>IF(Fietsen!E273="LSD",Fietsen!I273,0)</f>
        <v>0</v>
      </c>
      <c r="AI274" s="122">
        <f>IF(Fietsen!E273="Extensieve uithouding",Fietsen!I273,0)</f>
        <v>0</v>
      </c>
      <c r="AJ274" s="122">
        <f>IF(Fietsen!E273="Intensieve uithouding",Fietsen!I273,0)</f>
        <v>0</v>
      </c>
      <c r="AK274" s="122">
        <f>IF(Fietsen!E273="Interval/Blokken",Fietsen!I273,0)</f>
        <v>0</v>
      </c>
      <c r="AL274" s="122">
        <f>IF(Fietsen!E273="VO2max",Fietsen!I273,0)</f>
        <v>0</v>
      </c>
      <c r="AM274" s="122">
        <f>IF(Fietsen!E273="Snelheid",Fietsen!I273,0)</f>
        <v>0</v>
      </c>
      <c r="AN274" s="122">
        <f>IF(Fietsen!E273="Souplesse",Fietsen!I273,0)</f>
        <v>0</v>
      </c>
      <c r="AO274" s="122">
        <f>IF(Fietsen!E273="Krachtuithouding",Fietsen!I273,0)</f>
        <v>0</v>
      </c>
      <c r="AP274" s="122">
        <f>IF(Fietsen!E273="Explosieve kracht",Fietsen!I273,0)</f>
        <v>0</v>
      </c>
      <c r="AQ274" s="122">
        <f>IF(Fietsen!E273="Wedstrijd",Fietsen!I273,0)</f>
        <v>0</v>
      </c>
      <c r="AR274" s="125"/>
      <c r="AS274" s="141">
        <f>IF(Lopen!G273="Weg",Lopen!H273,0)</f>
        <v>0</v>
      </c>
      <c r="AT274" s="122">
        <f>IF(Lopen!G273="Veld",Lopen!H273,0)</f>
        <v>0</v>
      </c>
      <c r="AU274" s="122">
        <f>IF(Lopen!G273="Piste",Lopen!H273,0)</f>
        <v>0</v>
      </c>
      <c r="AV274" s="139"/>
      <c r="AW274" s="122">
        <f>IF(Lopen!E273="Herstel",Lopen!H273,0)</f>
        <v>0</v>
      </c>
      <c r="AX274" s="122">
        <f>IF(Lopen!E273="Extensieve duur",Lopen!H273,0)</f>
        <v>0</v>
      </c>
      <c r="AY274" s="122">
        <f>IF(Lopen!E273="Tempoloop",Lopen!H273,0)</f>
        <v>0</v>
      </c>
      <c r="AZ274" s="122">
        <f>IF(Lopen!E273="Wisselloop",Lopen!H273,0)</f>
        <v>0</v>
      </c>
      <c r="BA274" s="122">
        <f>IF(Lopen!E273="Blokloop",Lopen!H273,0)</f>
        <v>0</v>
      </c>
      <c r="BB274" s="122">
        <f>IF(Lopen!E273="Versnellingen",Lopen!H273,0)</f>
        <v>0</v>
      </c>
      <c r="BC274" s="122">
        <f>IF(Lopen!E273="Fartlek",Lopen!H273,0)</f>
        <v>0</v>
      </c>
      <c r="BD274" s="122">
        <f>IF(Lopen!E273="Krachttraining",Lopen!H273,0)</f>
        <v>0</v>
      </c>
      <c r="BE274" s="142">
        <f>IF(Lopen!E273="Wedstrijd",Lopen!H273,0)</f>
        <v>0</v>
      </c>
    </row>
    <row r="275" spans="1:57">
      <c r="A275" s="199"/>
      <c r="B275" s="19" t="s">
        <v>13</v>
      </c>
      <c r="C275" s="77">
        <v>40720</v>
      </c>
      <c r="D275" s="153"/>
      <c r="E275" s="86">
        <f>IF(Zwemmen!H274&gt;0,1,0)</f>
        <v>0</v>
      </c>
      <c r="F275" s="86">
        <f>IF(Fietsen!I274&gt;0,1,0)</f>
        <v>0</v>
      </c>
      <c r="G275" s="86">
        <f>IF(Lopen!H274&gt;0,1,0)</f>
        <v>0</v>
      </c>
      <c r="H275" s="107"/>
      <c r="I275" s="97">
        <f>IF(Zwemmen!E274="Zwembad Aalst",1,0)</f>
        <v>0</v>
      </c>
      <c r="J275" s="86">
        <f>IF(Zwemmen!E274="Zwembad Brussel",1,0)</f>
        <v>0</v>
      </c>
      <c r="K275" s="86">
        <f>IF(Zwemmen!E274="Zwembad Wachtebeke",1,0)</f>
        <v>0</v>
      </c>
      <c r="L275" s="86">
        <f>IF(Zwemmen!E274="Zwembad Ander",1,0)</f>
        <v>0</v>
      </c>
      <c r="M275" s="86">
        <f>IF(Zwemmen!E274="Open Water Nieuwdonk",1,0)</f>
        <v>0</v>
      </c>
      <c r="N275" s="86">
        <f>IF(Zwemmen!E274="Open Water Ander",1,0)</f>
        <v>0</v>
      </c>
      <c r="O275" s="104"/>
      <c r="P275" s="86">
        <f t="shared" si="15"/>
        <v>0</v>
      </c>
      <c r="Q275" s="86">
        <f t="shared" si="16"/>
        <v>0</v>
      </c>
      <c r="R275" s="104"/>
      <c r="S275" s="90">
        <f>IF(Zwemmen!F274="Techniek",Zwemmen!I274,0)</f>
        <v>0</v>
      </c>
      <c r="T275" s="90">
        <f>IF(Zwemmen!F274="Extensieve uithouding",Zwemmen!I274,0)</f>
        <v>0</v>
      </c>
      <c r="U275" s="90">
        <f>IF(Zwemmen!F274="Intensieve uithouding",Zwemmen!I274,0)</f>
        <v>0</v>
      </c>
      <c r="V275" s="90">
        <f>IF(Zwemmen!F274="Snelheid",Zwemmen!I274,0)</f>
        <v>0</v>
      </c>
      <c r="W275" s="98">
        <f>IF(Zwemmen!F274="Wedstrijd",Zwemmen!I274,0)</f>
        <v>0</v>
      </c>
      <c r="X275" s="124"/>
      <c r="Y275" s="122">
        <f>IF(Fietsen!H274="Wegfiets",Fietsen!I274,0)</f>
        <v>0</v>
      </c>
      <c r="Z275" s="122">
        <f>IF(Fietsen!H274="Tijdritfiets",Fietsen!I274,0)</f>
        <v>0</v>
      </c>
      <c r="AA275" s="122">
        <f>IF(Fietsen!H274="Mountainbike",Fietsen!I274,0)</f>
        <v>0</v>
      </c>
      <c r="AB275" s="124"/>
      <c r="AC275" s="122">
        <f>IF(Fietsen!G274="Weg",Fietsen!I274,0)</f>
        <v>0</v>
      </c>
      <c r="AD275" s="122">
        <f>IF(Fietsen!G274="Rollen",Fietsen!I274,0)</f>
        <v>0</v>
      </c>
      <c r="AE275" s="122">
        <f>IF(Fietsen!G274="Veld",Fietsen!I274,0)</f>
        <v>0</v>
      </c>
      <c r="AF275" s="125"/>
      <c r="AG275" s="122">
        <f>IF(Fietsen!E274="Herstel",Fietsen!I274,0)</f>
        <v>0</v>
      </c>
      <c r="AH275" s="122">
        <f>IF(Fietsen!E274="LSD",Fietsen!I274,0)</f>
        <v>0</v>
      </c>
      <c r="AI275" s="122">
        <f>IF(Fietsen!E274="Extensieve uithouding",Fietsen!I274,0)</f>
        <v>0</v>
      </c>
      <c r="AJ275" s="122">
        <f>IF(Fietsen!E274="Intensieve uithouding",Fietsen!I274,0)</f>
        <v>0</v>
      </c>
      <c r="AK275" s="122">
        <f>IF(Fietsen!E274="Interval/Blokken",Fietsen!I274,0)</f>
        <v>0</v>
      </c>
      <c r="AL275" s="122">
        <f>IF(Fietsen!E274="VO2max",Fietsen!I274,0)</f>
        <v>0</v>
      </c>
      <c r="AM275" s="122">
        <f>IF(Fietsen!E274="Snelheid",Fietsen!I274,0)</f>
        <v>0</v>
      </c>
      <c r="AN275" s="122">
        <f>IF(Fietsen!E274="Souplesse",Fietsen!I274,0)</f>
        <v>0</v>
      </c>
      <c r="AO275" s="122">
        <f>IF(Fietsen!E274="Krachtuithouding",Fietsen!I274,0)</f>
        <v>0</v>
      </c>
      <c r="AP275" s="122">
        <f>IF(Fietsen!E274="Explosieve kracht",Fietsen!I274,0)</f>
        <v>0</v>
      </c>
      <c r="AQ275" s="122">
        <f>IF(Fietsen!E274="Wedstrijd",Fietsen!I274,0)</f>
        <v>0</v>
      </c>
      <c r="AR275" s="125"/>
      <c r="AS275" s="141">
        <f>IF(Lopen!G274="Weg",Lopen!H274,0)</f>
        <v>0</v>
      </c>
      <c r="AT275" s="122">
        <f>IF(Lopen!G274="Veld",Lopen!H274,0)</f>
        <v>0</v>
      </c>
      <c r="AU275" s="122">
        <f>IF(Lopen!G274="Piste",Lopen!H274,0)</f>
        <v>0</v>
      </c>
      <c r="AV275" s="139"/>
      <c r="AW275" s="122">
        <f>IF(Lopen!E274="Herstel",Lopen!H274,0)</f>
        <v>0</v>
      </c>
      <c r="AX275" s="122">
        <f>IF(Lopen!E274="Extensieve duur",Lopen!H274,0)</f>
        <v>0</v>
      </c>
      <c r="AY275" s="122">
        <f>IF(Lopen!E274="Tempoloop",Lopen!H274,0)</f>
        <v>0</v>
      </c>
      <c r="AZ275" s="122">
        <f>IF(Lopen!E274="Wisselloop",Lopen!H274,0)</f>
        <v>0</v>
      </c>
      <c r="BA275" s="122">
        <f>IF(Lopen!E274="Blokloop",Lopen!H274,0)</f>
        <v>0</v>
      </c>
      <c r="BB275" s="122">
        <f>IF(Lopen!E274="Versnellingen",Lopen!H274,0)</f>
        <v>0</v>
      </c>
      <c r="BC275" s="122">
        <f>IF(Lopen!E274="Fartlek",Lopen!H274,0)</f>
        <v>0</v>
      </c>
      <c r="BD275" s="122">
        <f>IF(Lopen!E274="Krachttraining",Lopen!H274,0)</f>
        <v>0</v>
      </c>
      <c r="BE275" s="142">
        <f>IF(Lopen!E274="Wedstrijd",Lopen!H274,0)</f>
        <v>0</v>
      </c>
    </row>
    <row r="276" spans="1:57">
      <c r="A276" s="199" t="s">
        <v>59</v>
      </c>
      <c r="B276" s="83" t="s">
        <v>14</v>
      </c>
      <c r="C276" s="75">
        <v>40721</v>
      </c>
      <c r="D276" s="153"/>
      <c r="E276" s="85">
        <f>IF(Zwemmen!H275&gt;0,1,0)</f>
        <v>0</v>
      </c>
      <c r="F276" s="85">
        <f>IF(Fietsen!I275&gt;0,1,0)</f>
        <v>0</v>
      </c>
      <c r="G276" s="85">
        <f>IF(Lopen!H275&gt;0,1,0)</f>
        <v>0</v>
      </c>
      <c r="H276" s="107"/>
      <c r="I276" s="95">
        <f>IF(Zwemmen!E275="Zwembad Aalst",1,0)</f>
        <v>0</v>
      </c>
      <c r="J276" s="85">
        <f>IF(Zwemmen!E275="Zwembad Brussel",1,0)</f>
        <v>0</v>
      </c>
      <c r="K276" s="85">
        <f>IF(Zwemmen!E275="Zwembad Wachtebeke",1,0)</f>
        <v>0</v>
      </c>
      <c r="L276" s="85">
        <f>IF(Zwemmen!E275="Zwembad Ander",1,0)</f>
        <v>0</v>
      </c>
      <c r="M276" s="85">
        <f>IF(Zwemmen!E275="Open Water Nieuwdonk",1,0)</f>
        <v>0</v>
      </c>
      <c r="N276" s="85">
        <f>IF(Zwemmen!E275="Open Water Ander",1,0)</f>
        <v>0</v>
      </c>
      <c r="O276" s="104"/>
      <c r="P276" s="85">
        <f t="shared" si="15"/>
        <v>0</v>
      </c>
      <c r="Q276" s="85">
        <f t="shared" si="16"/>
        <v>0</v>
      </c>
      <c r="R276" s="104"/>
      <c r="S276" s="89">
        <f>IF(Zwemmen!F275="Techniek",Zwemmen!I275,0)</f>
        <v>0</v>
      </c>
      <c r="T276" s="89">
        <f>IF(Zwemmen!F275="Extensieve uithouding",Zwemmen!I275,0)</f>
        <v>0</v>
      </c>
      <c r="U276" s="89">
        <f>IF(Zwemmen!F275="Intensieve uithouding",Zwemmen!I275,0)</f>
        <v>0</v>
      </c>
      <c r="V276" s="89">
        <f>IF(Zwemmen!F275="Snelheid",Zwemmen!I275,0)</f>
        <v>0</v>
      </c>
      <c r="W276" s="96">
        <f>IF(Zwemmen!F275="Wedstrijd",Zwemmen!I275,0)</f>
        <v>0</v>
      </c>
      <c r="X276" s="124"/>
      <c r="Y276" s="8">
        <f>IF(Fietsen!H275="Wegfiets",Fietsen!I275,0)</f>
        <v>0</v>
      </c>
      <c r="Z276" s="8">
        <f>IF(Fietsen!H275="Tijdritfiets",Fietsen!I275,0)</f>
        <v>0</v>
      </c>
      <c r="AA276" s="8">
        <f>IF(Fietsen!H275="Mountainbike",Fietsen!I275,0)</f>
        <v>0</v>
      </c>
      <c r="AB276" s="124"/>
      <c r="AC276" s="8">
        <f>IF(Fietsen!G275="Weg",Fietsen!I275,0)</f>
        <v>0</v>
      </c>
      <c r="AD276" s="8">
        <f>IF(Fietsen!G275="Rollen",Fietsen!I275,0)</f>
        <v>0</v>
      </c>
      <c r="AE276" s="8">
        <f>IF(Fietsen!G275="Veld",Fietsen!I275,0)</f>
        <v>0</v>
      </c>
      <c r="AF276" s="125"/>
      <c r="AG276" s="8">
        <f>IF(Fietsen!E275="Herstel",Fietsen!I275,0)</f>
        <v>0</v>
      </c>
      <c r="AH276" s="8">
        <f>IF(Fietsen!E275="LSD",Fietsen!I275,0)</f>
        <v>0</v>
      </c>
      <c r="AI276" s="8">
        <f>IF(Fietsen!E275="Extensieve uithouding",Fietsen!I275,0)</f>
        <v>0</v>
      </c>
      <c r="AJ276" s="8">
        <f>IF(Fietsen!E275="Intensieve uithouding",Fietsen!I275,0)</f>
        <v>0</v>
      </c>
      <c r="AK276" s="8">
        <f>IF(Fietsen!E275="Interval/Blokken",Fietsen!I275,0)</f>
        <v>0</v>
      </c>
      <c r="AL276" s="8">
        <f>IF(Fietsen!E275="VO2max",Fietsen!I275,0)</f>
        <v>0</v>
      </c>
      <c r="AM276" s="8">
        <f>IF(Fietsen!E275="Snelheid",Fietsen!I275,0)</f>
        <v>0</v>
      </c>
      <c r="AN276" s="8">
        <f>IF(Fietsen!E275="Souplesse",Fietsen!I275,0)</f>
        <v>0</v>
      </c>
      <c r="AO276" s="8">
        <f>IF(Fietsen!E275="Krachtuithouding",Fietsen!I275,0)</f>
        <v>0</v>
      </c>
      <c r="AP276" s="8">
        <f>IF(Fietsen!E275="Explosieve kracht",Fietsen!I275,0)</f>
        <v>0</v>
      </c>
      <c r="AQ276" s="8">
        <f>IF(Fietsen!E275="Wedstrijd",Fietsen!I275,0)</f>
        <v>0</v>
      </c>
      <c r="AR276" s="125"/>
      <c r="AS276" s="143">
        <f>IF(Lopen!G275="Weg",Lopen!H275,0)</f>
        <v>0</v>
      </c>
      <c r="AT276" s="8">
        <f>IF(Lopen!G275="Veld",Lopen!H275,0)</f>
        <v>0</v>
      </c>
      <c r="AU276" s="8">
        <f>IF(Lopen!G275="Piste",Lopen!H275,0)</f>
        <v>0</v>
      </c>
      <c r="AV276" s="139"/>
      <c r="AW276" s="8">
        <f>IF(Lopen!E275="Herstel",Lopen!H275,0)</f>
        <v>0</v>
      </c>
      <c r="AX276" s="8">
        <f>IF(Lopen!E275="Extensieve duur",Lopen!H275,0)</f>
        <v>0</v>
      </c>
      <c r="AY276" s="8">
        <f>IF(Lopen!E275="Tempoloop",Lopen!H275,0)</f>
        <v>0</v>
      </c>
      <c r="AZ276" s="8">
        <f>IF(Lopen!E275="Wisselloop",Lopen!H275,0)</f>
        <v>0</v>
      </c>
      <c r="BA276" s="8">
        <f>IF(Lopen!E275="Blokloop",Lopen!H275,0)</f>
        <v>0</v>
      </c>
      <c r="BB276" s="8">
        <f>IF(Lopen!E275="Versnellingen",Lopen!H275,0)</f>
        <v>0</v>
      </c>
      <c r="BC276" s="8">
        <f>IF(Lopen!E275="Fartlek",Lopen!H275,0)</f>
        <v>0</v>
      </c>
      <c r="BD276" s="8">
        <f>IF(Lopen!E275="Krachttraining",Lopen!H275,0)</f>
        <v>0</v>
      </c>
      <c r="BE276" s="144">
        <f>IF(Lopen!E275="Wedstrijd",Lopen!H275,0)</f>
        <v>0</v>
      </c>
    </row>
    <row r="277" spans="1:57">
      <c r="A277" s="199"/>
      <c r="B277" s="83" t="s">
        <v>15</v>
      </c>
      <c r="C277" s="75">
        <v>40722</v>
      </c>
      <c r="D277" s="153"/>
      <c r="E277" s="85">
        <f>IF(Zwemmen!H276&gt;0,1,0)</f>
        <v>0</v>
      </c>
      <c r="F277" s="85">
        <f>IF(Fietsen!I276&gt;0,1,0)</f>
        <v>0</v>
      </c>
      <c r="G277" s="85">
        <f>IF(Lopen!H276&gt;0,1,0)</f>
        <v>0</v>
      </c>
      <c r="H277" s="107"/>
      <c r="I277" s="95">
        <f>IF(Zwemmen!E276="Zwembad Aalst",1,0)</f>
        <v>0</v>
      </c>
      <c r="J277" s="85">
        <f>IF(Zwemmen!E276="Zwembad Brussel",1,0)</f>
        <v>0</v>
      </c>
      <c r="K277" s="85">
        <f>IF(Zwemmen!E276="Zwembad Wachtebeke",1,0)</f>
        <v>0</v>
      </c>
      <c r="L277" s="85">
        <f>IF(Zwemmen!E276="Zwembad Ander",1,0)</f>
        <v>0</v>
      </c>
      <c r="M277" s="85">
        <f>IF(Zwemmen!E276="Open Water Nieuwdonk",1,0)</f>
        <v>0</v>
      </c>
      <c r="N277" s="85">
        <f>IF(Zwemmen!E276="Open Water Ander",1,0)</f>
        <v>0</v>
      </c>
      <c r="O277" s="104"/>
      <c r="P277" s="85">
        <f t="shared" si="15"/>
        <v>0</v>
      </c>
      <c r="Q277" s="85">
        <f t="shared" si="16"/>
        <v>0</v>
      </c>
      <c r="R277" s="104"/>
      <c r="S277" s="89">
        <f>IF(Zwemmen!F276="Techniek",Zwemmen!I276,0)</f>
        <v>0</v>
      </c>
      <c r="T277" s="89">
        <f>IF(Zwemmen!F276="Extensieve uithouding",Zwemmen!I276,0)</f>
        <v>0</v>
      </c>
      <c r="U277" s="89">
        <f>IF(Zwemmen!F276="Intensieve uithouding",Zwemmen!I276,0)</f>
        <v>0</v>
      </c>
      <c r="V277" s="89">
        <f>IF(Zwemmen!F276="Snelheid",Zwemmen!I276,0)</f>
        <v>0</v>
      </c>
      <c r="W277" s="96">
        <f>IF(Zwemmen!F276="Wedstrijd",Zwemmen!I276,0)</f>
        <v>0</v>
      </c>
      <c r="X277" s="124"/>
      <c r="Y277" s="8">
        <f>IF(Fietsen!H276="Wegfiets",Fietsen!I276,0)</f>
        <v>0</v>
      </c>
      <c r="Z277" s="8">
        <f>IF(Fietsen!H276="Tijdritfiets",Fietsen!I276,0)</f>
        <v>0</v>
      </c>
      <c r="AA277" s="8">
        <f>IF(Fietsen!H276="Mountainbike",Fietsen!I276,0)</f>
        <v>0</v>
      </c>
      <c r="AB277" s="124"/>
      <c r="AC277" s="8">
        <f>IF(Fietsen!G276="Weg",Fietsen!I276,0)</f>
        <v>0</v>
      </c>
      <c r="AD277" s="8">
        <f>IF(Fietsen!G276="Rollen",Fietsen!I276,0)</f>
        <v>0</v>
      </c>
      <c r="AE277" s="8">
        <f>IF(Fietsen!G276="Veld",Fietsen!I276,0)</f>
        <v>0</v>
      </c>
      <c r="AF277" s="125"/>
      <c r="AG277" s="8">
        <f>IF(Fietsen!E276="Herstel",Fietsen!I276,0)</f>
        <v>0</v>
      </c>
      <c r="AH277" s="8">
        <f>IF(Fietsen!E276="LSD",Fietsen!I276,0)</f>
        <v>0</v>
      </c>
      <c r="AI277" s="8">
        <f>IF(Fietsen!E276="Extensieve uithouding",Fietsen!I276,0)</f>
        <v>0</v>
      </c>
      <c r="AJ277" s="8">
        <f>IF(Fietsen!E276="Intensieve uithouding",Fietsen!I276,0)</f>
        <v>0</v>
      </c>
      <c r="AK277" s="8">
        <f>IF(Fietsen!E276="Interval/Blokken",Fietsen!I276,0)</f>
        <v>0</v>
      </c>
      <c r="AL277" s="8">
        <f>IF(Fietsen!E276="VO2max",Fietsen!I276,0)</f>
        <v>0</v>
      </c>
      <c r="AM277" s="8">
        <f>IF(Fietsen!E276="Snelheid",Fietsen!I276,0)</f>
        <v>0</v>
      </c>
      <c r="AN277" s="8">
        <f>IF(Fietsen!E276="Souplesse",Fietsen!I276,0)</f>
        <v>0</v>
      </c>
      <c r="AO277" s="8">
        <f>IF(Fietsen!E276="Krachtuithouding",Fietsen!I276,0)</f>
        <v>0</v>
      </c>
      <c r="AP277" s="8">
        <f>IF(Fietsen!E276="Explosieve kracht",Fietsen!I276,0)</f>
        <v>0</v>
      </c>
      <c r="AQ277" s="8">
        <f>IF(Fietsen!E276="Wedstrijd",Fietsen!I276,0)</f>
        <v>0</v>
      </c>
      <c r="AR277" s="125"/>
      <c r="AS277" s="143">
        <f>IF(Lopen!G276="Weg",Lopen!H276,0)</f>
        <v>0</v>
      </c>
      <c r="AT277" s="8">
        <f>IF(Lopen!G276="Veld",Lopen!H276,0)</f>
        <v>0</v>
      </c>
      <c r="AU277" s="8">
        <f>IF(Lopen!G276="Piste",Lopen!H276,0)</f>
        <v>0</v>
      </c>
      <c r="AV277" s="139"/>
      <c r="AW277" s="8">
        <f>IF(Lopen!E276="Herstel",Lopen!H276,0)</f>
        <v>0</v>
      </c>
      <c r="AX277" s="8">
        <f>IF(Lopen!E276="Extensieve duur",Lopen!H276,0)</f>
        <v>0</v>
      </c>
      <c r="AY277" s="8">
        <f>IF(Lopen!E276="Tempoloop",Lopen!H276,0)</f>
        <v>0</v>
      </c>
      <c r="AZ277" s="8">
        <f>IF(Lopen!E276="Wisselloop",Lopen!H276,0)</f>
        <v>0</v>
      </c>
      <c r="BA277" s="8">
        <f>IF(Lopen!E276="Blokloop",Lopen!H276,0)</f>
        <v>0</v>
      </c>
      <c r="BB277" s="8">
        <f>IF(Lopen!E276="Versnellingen",Lopen!H276,0)</f>
        <v>0</v>
      </c>
      <c r="BC277" s="8">
        <f>IF(Lopen!E276="Fartlek",Lopen!H276,0)</f>
        <v>0</v>
      </c>
      <c r="BD277" s="8">
        <f>IF(Lopen!E276="Krachttraining",Lopen!H276,0)</f>
        <v>0</v>
      </c>
      <c r="BE277" s="144">
        <f>IF(Lopen!E276="Wedstrijd",Lopen!H276,0)</f>
        <v>0</v>
      </c>
    </row>
    <row r="278" spans="1:57">
      <c r="A278" s="199"/>
      <c r="B278" s="83" t="s">
        <v>16</v>
      </c>
      <c r="C278" s="75">
        <v>40723</v>
      </c>
      <c r="D278" s="153"/>
      <c r="E278" s="85">
        <f>IF(Zwemmen!H277&gt;0,1,0)</f>
        <v>0</v>
      </c>
      <c r="F278" s="85">
        <f>IF(Fietsen!I277&gt;0,1,0)</f>
        <v>0</v>
      </c>
      <c r="G278" s="85">
        <f>IF(Lopen!H277&gt;0,1,0)</f>
        <v>0</v>
      </c>
      <c r="H278" s="107"/>
      <c r="I278" s="95">
        <f>IF(Zwemmen!E277="Zwembad Aalst",1,0)</f>
        <v>0</v>
      </c>
      <c r="J278" s="85">
        <f>IF(Zwemmen!E277="Zwembad Brussel",1,0)</f>
        <v>0</v>
      </c>
      <c r="K278" s="85">
        <f>IF(Zwemmen!E277="Zwembad Wachtebeke",1,0)</f>
        <v>0</v>
      </c>
      <c r="L278" s="85">
        <f>IF(Zwemmen!E277="Zwembad Ander",1,0)</f>
        <v>0</v>
      </c>
      <c r="M278" s="85">
        <f>IF(Zwemmen!E277="Open Water Nieuwdonk",1,0)</f>
        <v>0</v>
      </c>
      <c r="N278" s="85">
        <f>IF(Zwemmen!E277="Open Water Ander",1,0)</f>
        <v>0</v>
      </c>
      <c r="O278" s="104"/>
      <c r="P278" s="85">
        <f t="shared" si="15"/>
        <v>0</v>
      </c>
      <c r="Q278" s="85">
        <f t="shared" si="16"/>
        <v>0</v>
      </c>
      <c r="R278" s="104"/>
      <c r="S278" s="89">
        <f>IF(Zwemmen!F277="Techniek",Zwemmen!I277,0)</f>
        <v>0</v>
      </c>
      <c r="T278" s="89">
        <f>IF(Zwemmen!F277="Extensieve uithouding",Zwemmen!I277,0)</f>
        <v>0</v>
      </c>
      <c r="U278" s="89">
        <f>IF(Zwemmen!F277="Intensieve uithouding",Zwemmen!I277,0)</f>
        <v>0</v>
      </c>
      <c r="V278" s="89">
        <f>IF(Zwemmen!F277="Snelheid",Zwemmen!I277,0)</f>
        <v>0</v>
      </c>
      <c r="W278" s="96">
        <f>IF(Zwemmen!F277="Wedstrijd",Zwemmen!I277,0)</f>
        <v>0</v>
      </c>
      <c r="X278" s="124"/>
      <c r="Y278" s="8">
        <f>IF(Fietsen!H277="Wegfiets",Fietsen!I277,0)</f>
        <v>0</v>
      </c>
      <c r="Z278" s="8">
        <f>IF(Fietsen!H277="Tijdritfiets",Fietsen!I277,0)</f>
        <v>0</v>
      </c>
      <c r="AA278" s="8">
        <f>IF(Fietsen!H277="Mountainbike",Fietsen!I277,0)</f>
        <v>0</v>
      </c>
      <c r="AB278" s="124"/>
      <c r="AC278" s="8">
        <f>IF(Fietsen!G277="Weg",Fietsen!I277,0)</f>
        <v>0</v>
      </c>
      <c r="AD278" s="8">
        <f>IF(Fietsen!G277="Rollen",Fietsen!I277,0)</f>
        <v>0</v>
      </c>
      <c r="AE278" s="8">
        <f>IF(Fietsen!G277="Veld",Fietsen!I277,0)</f>
        <v>0</v>
      </c>
      <c r="AF278" s="125"/>
      <c r="AG278" s="8">
        <f>IF(Fietsen!E277="Herstel",Fietsen!I277,0)</f>
        <v>0</v>
      </c>
      <c r="AH278" s="8">
        <f>IF(Fietsen!E277="LSD",Fietsen!I277,0)</f>
        <v>0</v>
      </c>
      <c r="AI278" s="8">
        <f>IF(Fietsen!E277="Extensieve uithouding",Fietsen!I277,0)</f>
        <v>0</v>
      </c>
      <c r="AJ278" s="8">
        <f>IF(Fietsen!E277="Intensieve uithouding",Fietsen!I277,0)</f>
        <v>0</v>
      </c>
      <c r="AK278" s="8">
        <f>IF(Fietsen!E277="Interval/Blokken",Fietsen!I277,0)</f>
        <v>0</v>
      </c>
      <c r="AL278" s="8">
        <f>IF(Fietsen!E277="VO2max",Fietsen!I277,0)</f>
        <v>0</v>
      </c>
      <c r="AM278" s="8">
        <f>IF(Fietsen!E277="Snelheid",Fietsen!I277,0)</f>
        <v>0</v>
      </c>
      <c r="AN278" s="8">
        <f>IF(Fietsen!E277="Souplesse",Fietsen!I277,0)</f>
        <v>0</v>
      </c>
      <c r="AO278" s="8">
        <f>IF(Fietsen!E277="Krachtuithouding",Fietsen!I277,0)</f>
        <v>0</v>
      </c>
      <c r="AP278" s="8">
        <f>IF(Fietsen!E277="Explosieve kracht",Fietsen!I277,0)</f>
        <v>0</v>
      </c>
      <c r="AQ278" s="8">
        <f>IF(Fietsen!E277="Wedstrijd",Fietsen!I277,0)</f>
        <v>0</v>
      </c>
      <c r="AR278" s="125"/>
      <c r="AS278" s="143">
        <f>IF(Lopen!G277="Weg",Lopen!H277,0)</f>
        <v>0</v>
      </c>
      <c r="AT278" s="8">
        <f>IF(Lopen!G277="Veld",Lopen!H277,0)</f>
        <v>0</v>
      </c>
      <c r="AU278" s="8">
        <f>IF(Lopen!G277="Piste",Lopen!H277,0)</f>
        <v>0</v>
      </c>
      <c r="AV278" s="139"/>
      <c r="AW278" s="8">
        <f>IF(Lopen!E277="Herstel",Lopen!H277,0)</f>
        <v>0</v>
      </c>
      <c r="AX278" s="8">
        <f>IF(Lopen!E277="Extensieve duur",Lopen!H277,0)</f>
        <v>0</v>
      </c>
      <c r="AY278" s="8">
        <f>IF(Lopen!E277="Tempoloop",Lopen!H277,0)</f>
        <v>0</v>
      </c>
      <c r="AZ278" s="8">
        <f>IF(Lopen!E277="Wisselloop",Lopen!H277,0)</f>
        <v>0</v>
      </c>
      <c r="BA278" s="8">
        <f>IF(Lopen!E277="Blokloop",Lopen!H277,0)</f>
        <v>0</v>
      </c>
      <c r="BB278" s="8">
        <f>IF(Lopen!E277="Versnellingen",Lopen!H277,0)</f>
        <v>0</v>
      </c>
      <c r="BC278" s="8">
        <f>IF(Lopen!E277="Fartlek",Lopen!H277,0)</f>
        <v>0</v>
      </c>
      <c r="BD278" s="8">
        <f>IF(Lopen!E277="Krachttraining",Lopen!H277,0)</f>
        <v>0</v>
      </c>
      <c r="BE278" s="144">
        <f>IF(Lopen!E277="Wedstrijd",Lopen!H277,0)</f>
        <v>0</v>
      </c>
    </row>
    <row r="279" spans="1:57">
      <c r="A279" s="199"/>
      <c r="B279" s="83" t="s">
        <v>17</v>
      </c>
      <c r="C279" s="75">
        <v>40724</v>
      </c>
      <c r="D279" s="153"/>
      <c r="E279" s="85">
        <f>IF(Zwemmen!H278&gt;0,1,0)</f>
        <v>0</v>
      </c>
      <c r="F279" s="85">
        <f>IF(Fietsen!I278&gt;0,1,0)</f>
        <v>0</v>
      </c>
      <c r="G279" s="85">
        <f>IF(Lopen!H278&gt;0,1,0)</f>
        <v>0</v>
      </c>
      <c r="H279" s="107"/>
      <c r="I279" s="95">
        <f>IF(Zwemmen!E278="Zwembad Aalst",1,0)</f>
        <v>0</v>
      </c>
      <c r="J279" s="85">
        <f>IF(Zwemmen!E278="Zwembad Brussel",1,0)</f>
        <v>0</v>
      </c>
      <c r="K279" s="85">
        <f>IF(Zwemmen!E278="Zwembad Wachtebeke",1,0)</f>
        <v>0</v>
      </c>
      <c r="L279" s="85">
        <f>IF(Zwemmen!E278="Zwembad Ander",1,0)</f>
        <v>0</v>
      </c>
      <c r="M279" s="85">
        <f>IF(Zwemmen!E278="Open Water Nieuwdonk",1,0)</f>
        <v>0</v>
      </c>
      <c r="N279" s="85">
        <f>IF(Zwemmen!E278="Open Water Ander",1,0)</f>
        <v>0</v>
      </c>
      <c r="O279" s="104"/>
      <c r="P279" s="85">
        <f t="shared" si="15"/>
        <v>0</v>
      </c>
      <c r="Q279" s="85">
        <f t="shared" si="16"/>
        <v>0</v>
      </c>
      <c r="R279" s="104"/>
      <c r="S279" s="89">
        <f>IF(Zwemmen!F278="Techniek",Zwemmen!I278,0)</f>
        <v>0</v>
      </c>
      <c r="T279" s="89">
        <f>IF(Zwemmen!F278="Extensieve uithouding",Zwemmen!I278,0)</f>
        <v>0</v>
      </c>
      <c r="U279" s="89">
        <f>IF(Zwemmen!F278="Intensieve uithouding",Zwemmen!I278,0)</f>
        <v>0</v>
      </c>
      <c r="V279" s="89">
        <f>IF(Zwemmen!F278="Snelheid",Zwemmen!I278,0)</f>
        <v>0</v>
      </c>
      <c r="W279" s="96">
        <f>IF(Zwemmen!F278="Wedstrijd",Zwemmen!I278,0)</f>
        <v>0</v>
      </c>
      <c r="X279" s="124"/>
      <c r="Y279" s="8">
        <f>IF(Fietsen!H278="Wegfiets",Fietsen!I278,0)</f>
        <v>0</v>
      </c>
      <c r="Z279" s="8">
        <f>IF(Fietsen!H278="Tijdritfiets",Fietsen!I278,0)</f>
        <v>0</v>
      </c>
      <c r="AA279" s="8">
        <f>IF(Fietsen!H278="Mountainbike",Fietsen!I278,0)</f>
        <v>0</v>
      </c>
      <c r="AB279" s="124"/>
      <c r="AC279" s="8">
        <f>IF(Fietsen!G278="Weg",Fietsen!I278,0)</f>
        <v>0</v>
      </c>
      <c r="AD279" s="8">
        <f>IF(Fietsen!G278="Rollen",Fietsen!I278,0)</f>
        <v>0</v>
      </c>
      <c r="AE279" s="8">
        <f>IF(Fietsen!G278="Veld",Fietsen!I278,0)</f>
        <v>0</v>
      </c>
      <c r="AF279" s="125"/>
      <c r="AG279" s="8">
        <f>IF(Fietsen!E278="Herstel",Fietsen!I278,0)</f>
        <v>0</v>
      </c>
      <c r="AH279" s="8">
        <f>IF(Fietsen!E278="LSD",Fietsen!I278,0)</f>
        <v>0</v>
      </c>
      <c r="AI279" s="8">
        <f>IF(Fietsen!E278="Extensieve uithouding",Fietsen!I278,0)</f>
        <v>0</v>
      </c>
      <c r="AJ279" s="8">
        <f>IF(Fietsen!E278="Intensieve uithouding",Fietsen!I278,0)</f>
        <v>0</v>
      </c>
      <c r="AK279" s="8">
        <f>IF(Fietsen!E278="Interval/Blokken",Fietsen!I278,0)</f>
        <v>0</v>
      </c>
      <c r="AL279" s="8">
        <f>IF(Fietsen!E278="VO2max",Fietsen!I278,0)</f>
        <v>0</v>
      </c>
      <c r="AM279" s="8">
        <f>IF(Fietsen!E278="Snelheid",Fietsen!I278,0)</f>
        <v>0</v>
      </c>
      <c r="AN279" s="8">
        <f>IF(Fietsen!E278="Souplesse",Fietsen!I278,0)</f>
        <v>0</v>
      </c>
      <c r="AO279" s="8">
        <f>IF(Fietsen!E278="Krachtuithouding",Fietsen!I278,0)</f>
        <v>0</v>
      </c>
      <c r="AP279" s="8">
        <f>IF(Fietsen!E278="Explosieve kracht",Fietsen!I278,0)</f>
        <v>0</v>
      </c>
      <c r="AQ279" s="8">
        <f>IF(Fietsen!E278="Wedstrijd",Fietsen!I278,0)</f>
        <v>0</v>
      </c>
      <c r="AR279" s="125"/>
      <c r="AS279" s="143">
        <f>IF(Lopen!G278="Weg",Lopen!H278,0)</f>
        <v>0</v>
      </c>
      <c r="AT279" s="8">
        <f>IF(Lopen!G278="Veld",Lopen!H278,0)</f>
        <v>0</v>
      </c>
      <c r="AU279" s="8">
        <f>IF(Lopen!G278="Piste",Lopen!H278,0)</f>
        <v>0</v>
      </c>
      <c r="AV279" s="139"/>
      <c r="AW279" s="8">
        <f>IF(Lopen!E278="Herstel",Lopen!H278,0)</f>
        <v>0</v>
      </c>
      <c r="AX279" s="8">
        <f>IF(Lopen!E278="Extensieve duur",Lopen!H278,0)</f>
        <v>0</v>
      </c>
      <c r="AY279" s="8">
        <f>IF(Lopen!E278="Tempoloop",Lopen!H278,0)</f>
        <v>0</v>
      </c>
      <c r="AZ279" s="8">
        <f>IF(Lopen!E278="Wisselloop",Lopen!H278,0)</f>
        <v>0</v>
      </c>
      <c r="BA279" s="8">
        <f>IF(Lopen!E278="Blokloop",Lopen!H278,0)</f>
        <v>0</v>
      </c>
      <c r="BB279" s="8">
        <f>IF(Lopen!E278="Versnellingen",Lopen!H278,0)</f>
        <v>0</v>
      </c>
      <c r="BC279" s="8">
        <f>IF(Lopen!E278="Fartlek",Lopen!H278,0)</f>
        <v>0</v>
      </c>
      <c r="BD279" s="8">
        <f>IF(Lopen!E278="Krachttraining",Lopen!H278,0)</f>
        <v>0</v>
      </c>
      <c r="BE279" s="144">
        <f>IF(Lopen!E278="Wedstrijd",Lopen!H278,0)</f>
        <v>0</v>
      </c>
    </row>
    <row r="280" spans="1:57">
      <c r="A280" s="199"/>
      <c r="B280" s="83" t="s">
        <v>11</v>
      </c>
      <c r="C280" s="75">
        <v>40725</v>
      </c>
      <c r="D280" s="153"/>
      <c r="E280" s="85">
        <f>IF(Zwemmen!H279&gt;0,1,0)</f>
        <v>0</v>
      </c>
      <c r="F280" s="85">
        <f>IF(Fietsen!I279&gt;0,1,0)</f>
        <v>0</v>
      </c>
      <c r="G280" s="85">
        <f>IF(Lopen!H279&gt;0,1,0)</f>
        <v>0</v>
      </c>
      <c r="H280" s="107"/>
      <c r="I280" s="95">
        <f>IF(Zwemmen!E279="Zwembad Aalst",1,0)</f>
        <v>0</v>
      </c>
      <c r="J280" s="85">
        <f>IF(Zwemmen!E279="Zwembad Brussel",1,0)</f>
        <v>0</v>
      </c>
      <c r="K280" s="85">
        <f>IF(Zwemmen!E279="Zwembad Wachtebeke",1,0)</f>
        <v>0</v>
      </c>
      <c r="L280" s="85">
        <f>IF(Zwemmen!E279="Zwembad Ander",1,0)</f>
        <v>0</v>
      </c>
      <c r="M280" s="85">
        <f>IF(Zwemmen!E279="Open Water Nieuwdonk",1,0)</f>
        <v>0</v>
      </c>
      <c r="N280" s="85">
        <f>IF(Zwemmen!E279="Open Water Ander",1,0)</f>
        <v>0</v>
      </c>
      <c r="O280" s="104"/>
      <c r="P280" s="85">
        <f t="shared" si="15"/>
        <v>0</v>
      </c>
      <c r="Q280" s="85">
        <f t="shared" si="16"/>
        <v>0</v>
      </c>
      <c r="R280" s="104"/>
      <c r="S280" s="89">
        <f>IF(Zwemmen!F279="Techniek",Zwemmen!I279,0)</f>
        <v>0</v>
      </c>
      <c r="T280" s="89">
        <f>IF(Zwemmen!F279="Extensieve uithouding",Zwemmen!I279,0)</f>
        <v>0</v>
      </c>
      <c r="U280" s="89">
        <f>IF(Zwemmen!F279="Intensieve uithouding",Zwemmen!I279,0)</f>
        <v>0</v>
      </c>
      <c r="V280" s="89">
        <f>IF(Zwemmen!F279="Snelheid",Zwemmen!I279,0)</f>
        <v>0</v>
      </c>
      <c r="W280" s="96">
        <f>IF(Zwemmen!F279="Wedstrijd",Zwemmen!I279,0)</f>
        <v>0</v>
      </c>
      <c r="X280" s="124"/>
      <c r="Y280" s="8">
        <f>IF(Fietsen!H279="Wegfiets",Fietsen!I279,0)</f>
        <v>0</v>
      </c>
      <c r="Z280" s="8">
        <f>IF(Fietsen!H279="Tijdritfiets",Fietsen!I279,0)</f>
        <v>0</v>
      </c>
      <c r="AA280" s="8">
        <f>IF(Fietsen!H279="Mountainbike",Fietsen!I279,0)</f>
        <v>0</v>
      </c>
      <c r="AB280" s="124"/>
      <c r="AC280" s="8">
        <f>IF(Fietsen!G279="Weg",Fietsen!I279,0)</f>
        <v>0</v>
      </c>
      <c r="AD280" s="8">
        <f>IF(Fietsen!G279="Rollen",Fietsen!I279,0)</f>
        <v>0</v>
      </c>
      <c r="AE280" s="8">
        <f>IF(Fietsen!G279="Veld",Fietsen!I279,0)</f>
        <v>0</v>
      </c>
      <c r="AF280" s="125"/>
      <c r="AG280" s="8">
        <f>IF(Fietsen!E279="Herstel",Fietsen!I279,0)</f>
        <v>0</v>
      </c>
      <c r="AH280" s="8">
        <f>IF(Fietsen!E279="LSD",Fietsen!I279,0)</f>
        <v>0</v>
      </c>
      <c r="AI280" s="8">
        <f>IF(Fietsen!E279="Extensieve uithouding",Fietsen!I279,0)</f>
        <v>0</v>
      </c>
      <c r="AJ280" s="8">
        <f>IF(Fietsen!E279="Intensieve uithouding",Fietsen!I279,0)</f>
        <v>0</v>
      </c>
      <c r="AK280" s="8">
        <f>IF(Fietsen!E279="Interval/Blokken",Fietsen!I279,0)</f>
        <v>0</v>
      </c>
      <c r="AL280" s="8">
        <f>IF(Fietsen!E279="VO2max",Fietsen!I279,0)</f>
        <v>0</v>
      </c>
      <c r="AM280" s="8">
        <f>IF(Fietsen!E279="Snelheid",Fietsen!I279,0)</f>
        <v>0</v>
      </c>
      <c r="AN280" s="8">
        <f>IF(Fietsen!E279="Souplesse",Fietsen!I279,0)</f>
        <v>0</v>
      </c>
      <c r="AO280" s="8">
        <f>IF(Fietsen!E279="Krachtuithouding",Fietsen!I279,0)</f>
        <v>0</v>
      </c>
      <c r="AP280" s="8">
        <f>IF(Fietsen!E279="Explosieve kracht",Fietsen!I279,0)</f>
        <v>0</v>
      </c>
      <c r="AQ280" s="8">
        <f>IF(Fietsen!E279="Wedstrijd",Fietsen!I279,0)</f>
        <v>0</v>
      </c>
      <c r="AR280" s="125"/>
      <c r="AS280" s="143">
        <f>IF(Lopen!G279="Weg",Lopen!H279,0)</f>
        <v>0</v>
      </c>
      <c r="AT280" s="8">
        <f>IF(Lopen!G279="Veld",Lopen!H279,0)</f>
        <v>0</v>
      </c>
      <c r="AU280" s="8">
        <f>IF(Lopen!G279="Piste",Lopen!H279,0)</f>
        <v>0</v>
      </c>
      <c r="AV280" s="139"/>
      <c r="AW280" s="8">
        <f>IF(Lopen!E279="Herstel",Lopen!H279,0)</f>
        <v>0</v>
      </c>
      <c r="AX280" s="8">
        <f>IF(Lopen!E279="Extensieve duur",Lopen!H279,0)</f>
        <v>0</v>
      </c>
      <c r="AY280" s="8">
        <f>IF(Lopen!E279="Tempoloop",Lopen!H279,0)</f>
        <v>0</v>
      </c>
      <c r="AZ280" s="8">
        <f>IF(Lopen!E279="Wisselloop",Lopen!H279,0)</f>
        <v>0</v>
      </c>
      <c r="BA280" s="8">
        <f>IF(Lopen!E279="Blokloop",Lopen!H279,0)</f>
        <v>0</v>
      </c>
      <c r="BB280" s="8">
        <f>IF(Lopen!E279="Versnellingen",Lopen!H279,0)</f>
        <v>0</v>
      </c>
      <c r="BC280" s="8">
        <f>IF(Lopen!E279="Fartlek",Lopen!H279,0)</f>
        <v>0</v>
      </c>
      <c r="BD280" s="8">
        <f>IF(Lopen!E279="Krachttraining",Lopen!H279,0)</f>
        <v>0</v>
      </c>
      <c r="BE280" s="144">
        <f>IF(Lopen!E279="Wedstrijd",Lopen!H279,0)</f>
        <v>0</v>
      </c>
    </row>
    <row r="281" spans="1:57">
      <c r="A281" s="199"/>
      <c r="B281" s="19" t="s">
        <v>12</v>
      </c>
      <c r="C281" s="77">
        <v>40726</v>
      </c>
      <c r="D281" s="153"/>
      <c r="E281" s="86">
        <f>IF(Zwemmen!H280&gt;0,1,0)</f>
        <v>0</v>
      </c>
      <c r="F281" s="86">
        <f>IF(Fietsen!I280&gt;0,1,0)</f>
        <v>0</v>
      </c>
      <c r="G281" s="86">
        <f>IF(Lopen!H280&gt;0,1,0)</f>
        <v>0</v>
      </c>
      <c r="H281" s="107"/>
      <c r="I281" s="97">
        <f>IF(Zwemmen!E280="Zwembad Aalst",1,0)</f>
        <v>0</v>
      </c>
      <c r="J281" s="86">
        <f>IF(Zwemmen!E280="Zwembad Brussel",1,0)</f>
        <v>0</v>
      </c>
      <c r="K281" s="86">
        <f>IF(Zwemmen!E280="Zwembad Wachtebeke",1,0)</f>
        <v>0</v>
      </c>
      <c r="L281" s="86">
        <f>IF(Zwemmen!E280="Zwembad Ander",1,0)</f>
        <v>0</v>
      </c>
      <c r="M281" s="86">
        <f>IF(Zwemmen!E280="Open Water Nieuwdonk",1,0)</f>
        <v>0</v>
      </c>
      <c r="N281" s="86">
        <f>IF(Zwemmen!E280="Open Water Ander",1,0)</f>
        <v>0</v>
      </c>
      <c r="O281" s="104"/>
      <c r="P281" s="86">
        <f t="shared" si="15"/>
        <v>0</v>
      </c>
      <c r="Q281" s="86">
        <f t="shared" si="16"/>
        <v>0</v>
      </c>
      <c r="R281" s="104"/>
      <c r="S281" s="90">
        <f>IF(Zwemmen!F280="Techniek",Zwemmen!I280,0)</f>
        <v>0</v>
      </c>
      <c r="T281" s="90">
        <f>IF(Zwemmen!F280="Extensieve uithouding",Zwemmen!I280,0)</f>
        <v>0</v>
      </c>
      <c r="U281" s="90">
        <f>IF(Zwemmen!F280="Intensieve uithouding",Zwemmen!I280,0)</f>
        <v>0</v>
      </c>
      <c r="V281" s="90">
        <f>IF(Zwemmen!F280="Snelheid",Zwemmen!I280,0)</f>
        <v>0</v>
      </c>
      <c r="W281" s="98">
        <f>IF(Zwemmen!F280="Wedstrijd",Zwemmen!I280,0)</f>
        <v>0</v>
      </c>
      <c r="X281" s="124"/>
      <c r="Y281" s="122">
        <f>IF(Fietsen!H280="Wegfiets",Fietsen!I280,0)</f>
        <v>0</v>
      </c>
      <c r="Z281" s="122">
        <f>IF(Fietsen!H280="Tijdritfiets",Fietsen!I280,0)</f>
        <v>0</v>
      </c>
      <c r="AA281" s="122">
        <f>IF(Fietsen!H280="Mountainbike",Fietsen!I280,0)</f>
        <v>0</v>
      </c>
      <c r="AB281" s="124"/>
      <c r="AC281" s="122">
        <f>IF(Fietsen!G280="Weg",Fietsen!I280,0)</f>
        <v>0</v>
      </c>
      <c r="AD281" s="122">
        <f>IF(Fietsen!G280="Rollen",Fietsen!I280,0)</f>
        <v>0</v>
      </c>
      <c r="AE281" s="122">
        <f>IF(Fietsen!G280="Veld",Fietsen!I280,0)</f>
        <v>0</v>
      </c>
      <c r="AF281" s="125"/>
      <c r="AG281" s="122">
        <f>IF(Fietsen!E280="Herstel",Fietsen!I280,0)</f>
        <v>0</v>
      </c>
      <c r="AH281" s="122">
        <f>IF(Fietsen!E280="LSD",Fietsen!I280,0)</f>
        <v>0</v>
      </c>
      <c r="AI281" s="122">
        <f>IF(Fietsen!E280="Extensieve uithouding",Fietsen!I280,0)</f>
        <v>0</v>
      </c>
      <c r="AJ281" s="122">
        <f>IF(Fietsen!E280="Intensieve uithouding",Fietsen!I280,0)</f>
        <v>0</v>
      </c>
      <c r="AK281" s="122">
        <f>IF(Fietsen!E280="Interval/Blokken",Fietsen!I280,0)</f>
        <v>0</v>
      </c>
      <c r="AL281" s="122">
        <f>IF(Fietsen!E280="VO2max",Fietsen!I280,0)</f>
        <v>0</v>
      </c>
      <c r="AM281" s="122">
        <f>IF(Fietsen!E280="Snelheid",Fietsen!I280,0)</f>
        <v>0</v>
      </c>
      <c r="AN281" s="122">
        <f>IF(Fietsen!E280="Souplesse",Fietsen!I280,0)</f>
        <v>0</v>
      </c>
      <c r="AO281" s="122">
        <f>IF(Fietsen!E280="Krachtuithouding",Fietsen!I280,0)</f>
        <v>0</v>
      </c>
      <c r="AP281" s="122">
        <f>IF(Fietsen!E280="Explosieve kracht",Fietsen!I280,0)</f>
        <v>0</v>
      </c>
      <c r="AQ281" s="122">
        <f>IF(Fietsen!E280="Wedstrijd",Fietsen!I280,0)</f>
        <v>0</v>
      </c>
      <c r="AR281" s="125"/>
      <c r="AS281" s="141">
        <f>IF(Lopen!G280="Weg",Lopen!H280,0)</f>
        <v>0</v>
      </c>
      <c r="AT281" s="122">
        <f>IF(Lopen!G280="Veld",Lopen!H280,0)</f>
        <v>0</v>
      </c>
      <c r="AU281" s="122">
        <f>IF(Lopen!G280="Piste",Lopen!H280,0)</f>
        <v>0</v>
      </c>
      <c r="AV281" s="139"/>
      <c r="AW281" s="122">
        <f>IF(Lopen!E280="Herstel",Lopen!H280,0)</f>
        <v>0</v>
      </c>
      <c r="AX281" s="122">
        <f>IF(Lopen!E280="Extensieve duur",Lopen!H280,0)</f>
        <v>0</v>
      </c>
      <c r="AY281" s="122">
        <f>IF(Lopen!E280="Tempoloop",Lopen!H280,0)</f>
        <v>0</v>
      </c>
      <c r="AZ281" s="122">
        <f>IF(Lopen!E280="Wisselloop",Lopen!H280,0)</f>
        <v>0</v>
      </c>
      <c r="BA281" s="122">
        <f>IF(Lopen!E280="Blokloop",Lopen!H280,0)</f>
        <v>0</v>
      </c>
      <c r="BB281" s="122">
        <f>IF(Lopen!E280="Versnellingen",Lopen!H280,0)</f>
        <v>0</v>
      </c>
      <c r="BC281" s="122">
        <f>IF(Lopen!E280="Fartlek",Lopen!H280,0)</f>
        <v>0</v>
      </c>
      <c r="BD281" s="122">
        <f>IF(Lopen!E280="Krachttraining",Lopen!H280,0)</f>
        <v>0</v>
      </c>
      <c r="BE281" s="142">
        <f>IF(Lopen!E280="Wedstrijd",Lopen!H280,0)</f>
        <v>0</v>
      </c>
    </row>
    <row r="282" spans="1:57">
      <c r="A282" s="199"/>
      <c r="B282" s="19" t="s">
        <v>13</v>
      </c>
      <c r="C282" s="77">
        <v>40727</v>
      </c>
      <c r="D282" s="153"/>
      <c r="E282" s="86">
        <f>IF(Zwemmen!H281&gt;0,1,0)</f>
        <v>0</v>
      </c>
      <c r="F282" s="86">
        <f>IF(Fietsen!I281&gt;0,1,0)</f>
        <v>0</v>
      </c>
      <c r="G282" s="86">
        <f>IF(Lopen!H281&gt;0,1,0)</f>
        <v>0</v>
      </c>
      <c r="H282" s="107"/>
      <c r="I282" s="97">
        <f>IF(Zwemmen!E281="Zwembad Aalst",1,0)</f>
        <v>0</v>
      </c>
      <c r="J282" s="86">
        <f>IF(Zwemmen!E281="Zwembad Brussel",1,0)</f>
        <v>0</v>
      </c>
      <c r="K282" s="86">
        <f>IF(Zwemmen!E281="Zwembad Wachtebeke",1,0)</f>
        <v>0</v>
      </c>
      <c r="L282" s="86">
        <f>IF(Zwemmen!E281="Zwembad Ander",1,0)</f>
        <v>0</v>
      </c>
      <c r="M282" s="86">
        <f>IF(Zwemmen!E281="Open Water Nieuwdonk",1,0)</f>
        <v>0</v>
      </c>
      <c r="N282" s="86">
        <f>IF(Zwemmen!E281="Open Water Ander",1,0)</f>
        <v>0</v>
      </c>
      <c r="O282" s="104"/>
      <c r="P282" s="86">
        <f t="shared" si="15"/>
        <v>0</v>
      </c>
      <c r="Q282" s="86">
        <f t="shared" si="16"/>
        <v>0</v>
      </c>
      <c r="R282" s="104"/>
      <c r="S282" s="90">
        <f>IF(Zwemmen!F281="Techniek",Zwemmen!I281,0)</f>
        <v>0</v>
      </c>
      <c r="T282" s="90">
        <f>IF(Zwemmen!F281="Extensieve uithouding",Zwemmen!I281,0)</f>
        <v>0</v>
      </c>
      <c r="U282" s="90">
        <f>IF(Zwemmen!F281="Intensieve uithouding",Zwemmen!I281,0)</f>
        <v>0</v>
      </c>
      <c r="V282" s="90">
        <f>IF(Zwemmen!F281="Snelheid",Zwemmen!I281,0)</f>
        <v>0</v>
      </c>
      <c r="W282" s="98">
        <f>IF(Zwemmen!F281="Wedstrijd",Zwemmen!I281,0)</f>
        <v>0</v>
      </c>
      <c r="X282" s="124"/>
      <c r="Y282" s="122">
        <f>IF(Fietsen!H281="Wegfiets",Fietsen!I281,0)</f>
        <v>0</v>
      </c>
      <c r="Z282" s="122">
        <f>IF(Fietsen!H281="Tijdritfiets",Fietsen!I281,0)</f>
        <v>0</v>
      </c>
      <c r="AA282" s="122">
        <f>IF(Fietsen!H281="Mountainbike",Fietsen!I281,0)</f>
        <v>0</v>
      </c>
      <c r="AB282" s="124"/>
      <c r="AC282" s="122">
        <f>IF(Fietsen!G281="Weg",Fietsen!I281,0)</f>
        <v>0</v>
      </c>
      <c r="AD282" s="122">
        <f>IF(Fietsen!G281="Rollen",Fietsen!I281,0)</f>
        <v>0</v>
      </c>
      <c r="AE282" s="122">
        <f>IF(Fietsen!G281="Veld",Fietsen!I281,0)</f>
        <v>0</v>
      </c>
      <c r="AF282" s="125"/>
      <c r="AG282" s="122">
        <f>IF(Fietsen!E281="Herstel",Fietsen!I281,0)</f>
        <v>0</v>
      </c>
      <c r="AH282" s="122">
        <f>IF(Fietsen!E281="LSD",Fietsen!I281,0)</f>
        <v>0</v>
      </c>
      <c r="AI282" s="122">
        <f>IF(Fietsen!E281="Extensieve uithouding",Fietsen!I281,0)</f>
        <v>0</v>
      </c>
      <c r="AJ282" s="122">
        <f>IF(Fietsen!E281="Intensieve uithouding",Fietsen!I281,0)</f>
        <v>0</v>
      </c>
      <c r="AK282" s="122">
        <f>IF(Fietsen!E281="Interval/Blokken",Fietsen!I281,0)</f>
        <v>0</v>
      </c>
      <c r="AL282" s="122">
        <f>IF(Fietsen!E281="VO2max",Fietsen!I281,0)</f>
        <v>0</v>
      </c>
      <c r="AM282" s="122">
        <f>IF(Fietsen!E281="Snelheid",Fietsen!I281,0)</f>
        <v>0</v>
      </c>
      <c r="AN282" s="122">
        <f>IF(Fietsen!E281="Souplesse",Fietsen!I281,0)</f>
        <v>0</v>
      </c>
      <c r="AO282" s="122">
        <f>IF(Fietsen!E281="Krachtuithouding",Fietsen!I281,0)</f>
        <v>0</v>
      </c>
      <c r="AP282" s="122">
        <f>IF(Fietsen!E281="Explosieve kracht",Fietsen!I281,0)</f>
        <v>0</v>
      </c>
      <c r="AQ282" s="122">
        <f>IF(Fietsen!E281="Wedstrijd",Fietsen!I281,0)</f>
        <v>0</v>
      </c>
      <c r="AR282" s="125"/>
      <c r="AS282" s="141">
        <f>IF(Lopen!G281="Weg",Lopen!H281,0)</f>
        <v>0</v>
      </c>
      <c r="AT282" s="122">
        <f>IF(Lopen!G281="Veld",Lopen!H281,0)</f>
        <v>0</v>
      </c>
      <c r="AU282" s="122">
        <f>IF(Lopen!G281="Piste",Lopen!H281,0)</f>
        <v>0</v>
      </c>
      <c r="AV282" s="139"/>
      <c r="AW282" s="122">
        <f>IF(Lopen!E281="Herstel",Lopen!H281,0)</f>
        <v>0</v>
      </c>
      <c r="AX282" s="122">
        <f>IF(Lopen!E281="Extensieve duur",Lopen!H281,0)</f>
        <v>0</v>
      </c>
      <c r="AY282" s="122">
        <f>IF(Lopen!E281="Tempoloop",Lopen!H281,0)</f>
        <v>0</v>
      </c>
      <c r="AZ282" s="122">
        <f>IF(Lopen!E281="Wisselloop",Lopen!H281,0)</f>
        <v>0</v>
      </c>
      <c r="BA282" s="122">
        <f>IF(Lopen!E281="Blokloop",Lopen!H281,0)</f>
        <v>0</v>
      </c>
      <c r="BB282" s="122">
        <f>IF(Lopen!E281="Versnellingen",Lopen!H281,0)</f>
        <v>0</v>
      </c>
      <c r="BC282" s="122">
        <f>IF(Lopen!E281="Fartlek",Lopen!H281,0)</f>
        <v>0</v>
      </c>
      <c r="BD282" s="122">
        <f>IF(Lopen!E281="Krachttraining",Lopen!H281,0)</f>
        <v>0</v>
      </c>
      <c r="BE282" s="142">
        <f>IF(Lopen!E281="Wedstrijd",Lopen!H281,0)</f>
        <v>0</v>
      </c>
    </row>
    <row r="283" spans="1:57">
      <c r="A283" s="199" t="s">
        <v>60</v>
      </c>
      <c r="B283" s="83" t="s">
        <v>14</v>
      </c>
      <c r="C283" s="75">
        <v>40728</v>
      </c>
      <c r="D283" s="153"/>
      <c r="E283" s="85">
        <f>IF(Zwemmen!H282&gt;0,1,0)</f>
        <v>0</v>
      </c>
      <c r="F283" s="85">
        <f>IF(Fietsen!I282&gt;0,1,0)</f>
        <v>0</v>
      </c>
      <c r="G283" s="85">
        <f>IF(Lopen!H282&gt;0,1,0)</f>
        <v>0</v>
      </c>
      <c r="H283" s="107"/>
      <c r="I283" s="95">
        <f>IF(Zwemmen!E282="Zwembad Aalst",1,0)</f>
        <v>0</v>
      </c>
      <c r="J283" s="85">
        <f>IF(Zwemmen!E282="Zwembad Brussel",1,0)</f>
        <v>0</v>
      </c>
      <c r="K283" s="85">
        <f>IF(Zwemmen!E282="Zwembad Wachtebeke",1,0)</f>
        <v>0</v>
      </c>
      <c r="L283" s="85">
        <f>IF(Zwemmen!E282="Zwembad Ander",1,0)</f>
        <v>0</v>
      </c>
      <c r="M283" s="85">
        <f>IF(Zwemmen!E282="Open Water Nieuwdonk",1,0)</f>
        <v>0</v>
      </c>
      <c r="N283" s="85">
        <f>IF(Zwemmen!E282="Open Water Ander",1,0)</f>
        <v>0</v>
      </c>
      <c r="O283" s="104"/>
      <c r="P283" s="85">
        <f t="shared" si="15"/>
        <v>0</v>
      </c>
      <c r="Q283" s="85">
        <f t="shared" si="16"/>
        <v>0</v>
      </c>
      <c r="R283" s="104"/>
      <c r="S283" s="89">
        <f>IF(Zwemmen!F282="Techniek",Zwemmen!I282,0)</f>
        <v>0</v>
      </c>
      <c r="T283" s="89">
        <f>IF(Zwemmen!F282="Extensieve uithouding",Zwemmen!I282,0)</f>
        <v>0</v>
      </c>
      <c r="U283" s="89">
        <f>IF(Zwemmen!F282="Intensieve uithouding",Zwemmen!I282,0)</f>
        <v>0</v>
      </c>
      <c r="V283" s="89">
        <f>IF(Zwemmen!F282="Snelheid",Zwemmen!I282,0)</f>
        <v>0</v>
      </c>
      <c r="W283" s="96">
        <f>IF(Zwemmen!F282="Wedstrijd",Zwemmen!I282,0)</f>
        <v>0</v>
      </c>
      <c r="X283" s="124"/>
      <c r="Y283" s="8">
        <f>IF(Fietsen!H282="Wegfiets",Fietsen!I282,0)</f>
        <v>0</v>
      </c>
      <c r="Z283" s="8">
        <f>IF(Fietsen!H282="Tijdritfiets",Fietsen!I282,0)</f>
        <v>0</v>
      </c>
      <c r="AA283" s="8">
        <f>IF(Fietsen!H282="Mountainbike",Fietsen!I282,0)</f>
        <v>0</v>
      </c>
      <c r="AB283" s="124"/>
      <c r="AC283" s="8">
        <f>IF(Fietsen!G282="Weg",Fietsen!I282,0)</f>
        <v>0</v>
      </c>
      <c r="AD283" s="8">
        <f>IF(Fietsen!G282="Rollen",Fietsen!I282,0)</f>
        <v>0</v>
      </c>
      <c r="AE283" s="8">
        <f>IF(Fietsen!G282="Veld",Fietsen!I282,0)</f>
        <v>0</v>
      </c>
      <c r="AF283" s="125"/>
      <c r="AG283" s="8">
        <f>IF(Fietsen!E282="Herstel",Fietsen!I282,0)</f>
        <v>0</v>
      </c>
      <c r="AH283" s="8">
        <f>IF(Fietsen!E282="LSD",Fietsen!I282,0)</f>
        <v>0</v>
      </c>
      <c r="AI283" s="8">
        <f>IF(Fietsen!E282="Extensieve uithouding",Fietsen!I282,0)</f>
        <v>0</v>
      </c>
      <c r="AJ283" s="8">
        <f>IF(Fietsen!E282="Intensieve uithouding",Fietsen!I282,0)</f>
        <v>0</v>
      </c>
      <c r="AK283" s="8">
        <f>IF(Fietsen!E282="Interval/Blokken",Fietsen!I282,0)</f>
        <v>0</v>
      </c>
      <c r="AL283" s="8">
        <f>IF(Fietsen!E282="VO2max",Fietsen!I282,0)</f>
        <v>0</v>
      </c>
      <c r="AM283" s="8">
        <f>IF(Fietsen!E282="Snelheid",Fietsen!I282,0)</f>
        <v>0</v>
      </c>
      <c r="AN283" s="8">
        <f>IF(Fietsen!E282="Souplesse",Fietsen!I282,0)</f>
        <v>0</v>
      </c>
      <c r="AO283" s="8">
        <f>IF(Fietsen!E282="Krachtuithouding",Fietsen!I282,0)</f>
        <v>0</v>
      </c>
      <c r="AP283" s="8">
        <f>IF(Fietsen!E282="Explosieve kracht",Fietsen!I282,0)</f>
        <v>0</v>
      </c>
      <c r="AQ283" s="8">
        <f>IF(Fietsen!E282="Wedstrijd",Fietsen!I282,0)</f>
        <v>0</v>
      </c>
      <c r="AR283" s="125"/>
      <c r="AS283" s="143">
        <f>IF(Lopen!G282="Weg",Lopen!H282,0)</f>
        <v>0</v>
      </c>
      <c r="AT283" s="8">
        <f>IF(Lopen!G282="Veld",Lopen!H282,0)</f>
        <v>0</v>
      </c>
      <c r="AU283" s="8">
        <f>IF(Lopen!G282="Piste",Lopen!H282,0)</f>
        <v>0</v>
      </c>
      <c r="AV283" s="139"/>
      <c r="AW283" s="8">
        <f>IF(Lopen!E282="Herstel",Lopen!H282,0)</f>
        <v>0</v>
      </c>
      <c r="AX283" s="8">
        <f>IF(Lopen!E282="Extensieve duur",Lopen!H282,0)</f>
        <v>0</v>
      </c>
      <c r="AY283" s="8">
        <f>IF(Lopen!E282="Tempoloop",Lopen!H282,0)</f>
        <v>0</v>
      </c>
      <c r="AZ283" s="8">
        <f>IF(Lopen!E282="Wisselloop",Lopen!H282,0)</f>
        <v>0</v>
      </c>
      <c r="BA283" s="8">
        <f>IF(Lopen!E282="Blokloop",Lopen!H282,0)</f>
        <v>0</v>
      </c>
      <c r="BB283" s="8">
        <f>IF(Lopen!E282="Versnellingen",Lopen!H282,0)</f>
        <v>0</v>
      </c>
      <c r="BC283" s="8">
        <f>IF(Lopen!E282="Fartlek",Lopen!H282,0)</f>
        <v>0</v>
      </c>
      <c r="BD283" s="8">
        <f>IF(Lopen!E282="Krachttraining",Lopen!H282,0)</f>
        <v>0</v>
      </c>
      <c r="BE283" s="144">
        <f>IF(Lopen!E282="Wedstrijd",Lopen!H282,0)</f>
        <v>0</v>
      </c>
    </row>
    <row r="284" spans="1:57">
      <c r="A284" s="199"/>
      <c r="B284" s="83" t="s">
        <v>15</v>
      </c>
      <c r="C284" s="75">
        <v>40729</v>
      </c>
      <c r="D284" s="153"/>
      <c r="E284" s="85">
        <f>IF(Zwemmen!H283&gt;0,1,0)</f>
        <v>0</v>
      </c>
      <c r="F284" s="85">
        <f>IF(Fietsen!I283&gt;0,1,0)</f>
        <v>0</v>
      </c>
      <c r="G284" s="85">
        <f>IF(Lopen!H283&gt;0,1,0)</f>
        <v>0</v>
      </c>
      <c r="H284" s="107"/>
      <c r="I284" s="95">
        <f>IF(Zwemmen!E283="Zwembad Aalst",1,0)</f>
        <v>0</v>
      </c>
      <c r="J284" s="85">
        <f>IF(Zwemmen!E283="Zwembad Brussel",1,0)</f>
        <v>0</v>
      </c>
      <c r="K284" s="85">
        <f>IF(Zwemmen!E283="Zwembad Wachtebeke",1,0)</f>
        <v>0</v>
      </c>
      <c r="L284" s="85">
        <f>IF(Zwemmen!E283="Zwembad Ander",1,0)</f>
        <v>0</v>
      </c>
      <c r="M284" s="85">
        <f>IF(Zwemmen!E283="Open Water Nieuwdonk",1,0)</f>
        <v>0</v>
      </c>
      <c r="N284" s="85">
        <f>IF(Zwemmen!E283="Open Water Ander",1,0)</f>
        <v>0</v>
      </c>
      <c r="O284" s="104"/>
      <c r="P284" s="85">
        <f t="shared" si="15"/>
        <v>0</v>
      </c>
      <c r="Q284" s="85">
        <f t="shared" si="16"/>
        <v>0</v>
      </c>
      <c r="R284" s="104"/>
      <c r="S284" s="89">
        <f>IF(Zwemmen!F283="Techniek",Zwemmen!I283,0)</f>
        <v>0</v>
      </c>
      <c r="T284" s="89">
        <f>IF(Zwemmen!F283="Extensieve uithouding",Zwemmen!I283,0)</f>
        <v>0</v>
      </c>
      <c r="U284" s="89">
        <f>IF(Zwemmen!F283="Intensieve uithouding",Zwemmen!I283,0)</f>
        <v>0</v>
      </c>
      <c r="V284" s="89">
        <f>IF(Zwemmen!F283="Snelheid",Zwemmen!I283,0)</f>
        <v>0</v>
      </c>
      <c r="W284" s="96">
        <f>IF(Zwemmen!F283="Wedstrijd",Zwemmen!I283,0)</f>
        <v>0</v>
      </c>
      <c r="X284" s="124"/>
      <c r="Y284" s="8">
        <f>IF(Fietsen!H283="Wegfiets",Fietsen!I283,0)</f>
        <v>0</v>
      </c>
      <c r="Z284" s="8">
        <f>IF(Fietsen!H283="Tijdritfiets",Fietsen!I283,0)</f>
        <v>0</v>
      </c>
      <c r="AA284" s="8">
        <f>IF(Fietsen!H283="Mountainbike",Fietsen!I283,0)</f>
        <v>0</v>
      </c>
      <c r="AB284" s="124"/>
      <c r="AC284" s="8">
        <f>IF(Fietsen!G283="Weg",Fietsen!I283,0)</f>
        <v>0</v>
      </c>
      <c r="AD284" s="8">
        <f>IF(Fietsen!G283="Rollen",Fietsen!I283,0)</f>
        <v>0</v>
      </c>
      <c r="AE284" s="8">
        <f>IF(Fietsen!G283="Veld",Fietsen!I283,0)</f>
        <v>0</v>
      </c>
      <c r="AF284" s="125"/>
      <c r="AG284" s="8">
        <f>IF(Fietsen!E283="Herstel",Fietsen!I283,0)</f>
        <v>0</v>
      </c>
      <c r="AH284" s="8">
        <f>IF(Fietsen!E283="LSD",Fietsen!I283,0)</f>
        <v>0</v>
      </c>
      <c r="AI284" s="8">
        <f>IF(Fietsen!E283="Extensieve uithouding",Fietsen!I283,0)</f>
        <v>0</v>
      </c>
      <c r="AJ284" s="8">
        <f>IF(Fietsen!E283="Intensieve uithouding",Fietsen!I283,0)</f>
        <v>0</v>
      </c>
      <c r="AK284" s="8">
        <f>IF(Fietsen!E283="Interval/Blokken",Fietsen!I283,0)</f>
        <v>0</v>
      </c>
      <c r="AL284" s="8">
        <f>IF(Fietsen!E283="VO2max",Fietsen!I283,0)</f>
        <v>0</v>
      </c>
      <c r="AM284" s="8">
        <f>IF(Fietsen!E283="Snelheid",Fietsen!I283,0)</f>
        <v>0</v>
      </c>
      <c r="AN284" s="8">
        <f>IF(Fietsen!E283="Souplesse",Fietsen!I283,0)</f>
        <v>0</v>
      </c>
      <c r="AO284" s="8">
        <f>IF(Fietsen!E283="Krachtuithouding",Fietsen!I283,0)</f>
        <v>0</v>
      </c>
      <c r="AP284" s="8">
        <f>IF(Fietsen!E283="Explosieve kracht",Fietsen!I283,0)</f>
        <v>0</v>
      </c>
      <c r="AQ284" s="8">
        <f>IF(Fietsen!E283="Wedstrijd",Fietsen!I283,0)</f>
        <v>0</v>
      </c>
      <c r="AR284" s="125"/>
      <c r="AS284" s="143">
        <f>IF(Lopen!G283="Weg",Lopen!H283,0)</f>
        <v>0</v>
      </c>
      <c r="AT284" s="8">
        <f>IF(Lopen!G283="Veld",Lopen!H283,0)</f>
        <v>0</v>
      </c>
      <c r="AU284" s="8">
        <f>IF(Lopen!G283="Piste",Lopen!H283,0)</f>
        <v>0</v>
      </c>
      <c r="AV284" s="139"/>
      <c r="AW284" s="8">
        <f>IF(Lopen!E283="Herstel",Lopen!H283,0)</f>
        <v>0</v>
      </c>
      <c r="AX284" s="8">
        <f>IF(Lopen!E283="Extensieve duur",Lopen!H283,0)</f>
        <v>0</v>
      </c>
      <c r="AY284" s="8">
        <f>IF(Lopen!E283="Tempoloop",Lopen!H283,0)</f>
        <v>0</v>
      </c>
      <c r="AZ284" s="8">
        <f>IF(Lopen!E283="Wisselloop",Lopen!H283,0)</f>
        <v>0</v>
      </c>
      <c r="BA284" s="8">
        <f>IF(Lopen!E283="Blokloop",Lopen!H283,0)</f>
        <v>0</v>
      </c>
      <c r="BB284" s="8">
        <f>IF(Lopen!E283="Versnellingen",Lopen!H283,0)</f>
        <v>0</v>
      </c>
      <c r="BC284" s="8">
        <f>IF(Lopen!E283="Fartlek",Lopen!H283,0)</f>
        <v>0</v>
      </c>
      <c r="BD284" s="8">
        <f>IF(Lopen!E283="Krachttraining",Lopen!H283,0)</f>
        <v>0</v>
      </c>
      <c r="BE284" s="144">
        <f>IF(Lopen!E283="Wedstrijd",Lopen!H283,0)</f>
        <v>0</v>
      </c>
    </row>
    <row r="285" spans="1:57">
      <c r="A285" s="199"/>
      <c r="B285" s="83" t="s">
        <v>16</v>
      </c>
      <c r="C285" s="75">
        <v>40730</v>
      </c>
      <c r="D285" s="153"/>
      <c r="E285" s="85">
        <f>IF(Zwemmen!H284&gt;0,1,0)</f>
        <v>0</v>
      </c>
      <c r="F285" s="85">
        <f>IF(Fietsen!I284&gt;0,1,0)</f>
        <v>0</v>
      </c>
      <c r="G285" s="85">
        <f>IF(Lopen!H284&gt;0,1,0)</f>
        <v>0</v>
      </c>
      <c r="H285" s="107"/>
      <c r="I285" s="95">
        <f>IF(Zwemmen!E284="Zwembad Aalst",1,0)</f>
        <v>0</v>
      </c>
      <c r="J285" s="85">
        <f>IF(Zwemmen!E284="Zwembad Brussel",1,0)</f>
        <v>0</v>
      </c>
      <c r="K285" s="85">
        <f>IF(Zwemmen!E284="Zwembad Wachtebeke",1,0)</f>
        <v>0</v>
      </c>
      <c r="L285" s="85">
        <f>IF(Zwemmen!E284="Zwembad Ander",1,0)</f>
        <v>0</v>
      </c>
      <c r="M285" s="85">
        <f>IF(Zwemmen!E284="Open Water Nieuwdonk",1,0)</f>
        <v>0</v>
      </c>
      <c r="N285" s="85">
        <f>IF(Zwemmen!E284="Open Water Ander",1,0)</f>
        <v>0</v>
      </c>
      <c r="O285" s="104"/>
      <c r="P285" s="85">
        <f t="shared" si="15"/>
        <v>0</v>
      </c>
      <c r="Q285" s="85">
        <f t="shared" si="16"/>
        <v>0</v>
      </c>
      <c r="R285" s="104"/>
      <c r="S285" s="89">
        <f>IF(Zwemmen!F284="Techniek",Zwemmen!I284,0)</f>
        <v>0</v>
      </c>
      <c r="T285" s="89">
        <f>IF(Zwemmen!F284="Extensieve uithouding",Zwemmen!I284,0)</f>
        <v>0</v>
      </c>
      <c r="U285" s="89">
        <f>IF(Zwemmen!F284="Intensieve uithouding",Zwemmen!I284,0)</f>
        <v>0</v>
      </c>
      <c r="V285" s="89">
        <f>IF(Zwemmen!F284="Snelheid",Zwemmen!I284,0)</f>
        <v>0</v>
      </c>
      <c r="W285" s="96">
        <f>IF(Zwemmen!F284="Wedstrijd",Zwemmen!I284,0)</f>
        <v>0</v>
      </c>
      <c r="X285" s="124"/>
      <c r="Y285" s="8">
        <f>IF(Fietsen!H284="Wegfiets",Fietsen!I284,0)</f>
        <v>0</v>
      </c>
      <c r="Z285" s="8">
        <f>IF(Fietsen!H284="Tijdritfiets",Fietsen!I284,0)</f>
        <v>0</v>
      </c>
      <c r="AA285" s="8">
        <f>IF(Fietsen!H284="Mountainbike",Fietsen!I284,0)</f>
        <v>0</v>
      </c>
      <c r="AB285" s="124"/>
      <c r="AC285" s="8">
        <f>IF(Fietsen!G284="Weg",Fietsen!I284,0)</f>
        <v>0</v>
      </c>
      <c r="AD285" s="8">
        <f>IF(Fietsen!G284="Rollen",Fietsen!I284,0)</f>
        <v>0</v>
      </c>
      <c r="AE285" s="8">
        <f>IF(Fietsen!G284="Veld",Fietsen!I284,0)</f>
        <v>0</v>
      </c>
      <c r="AF285" s="125"/>
      <c r="AG285" s="8">
        <f>IF(Fietsen!E284="Herstel",Fietsen!I284,0)</f>
        <v>0</v>
      </c>
      <c r="AH285" s="8">
        <f>IF(Fietsen!E284="LSD",Fietsen!I284,0)</f>
        <v>0</v>
      </c>
      <c r="AI285" s="8">
        <f>IF(Fietsen!E284="Extensieve uithouding",Fietsen!I284,0)</f>
        <v>0</v>
      </c>
      <c r="AJ285" s="8">
        <f>IF(Fietsen!E284="Intensieve uithouding",Fietsen!I284,0)</f>
        <v>0</v>
      </c>
      <c r="AK285" s="8">
        <f>IF(Fietsen!E284="Interval/Blokken",Fietsen!I284,0)</f>
        <v>0</v>
      </c>
      <c r="AL285" s="8">
        <f>IF(Fietsen!E284="VO2max",Fietsen!I284,0)</f>
        <v>0</v>
      </c>
      <c r="AM285" s="8">
        <f>IF(Fietsen!E284="Snelheid",Fietsen!I284,0)</f>
        <v>0</v>
      </c>
      <c r="AN285" s="8">
        <f>IF(Fietsen!E284="Souplesse",Fietsen!I284,0)</f>
        <v>0</v>
      </c>
      <c r="AO285" s="8">
        <f>IF(Fietsen!E284="Krachtuithouding",Fietsen!I284,0)</f>
        <v>0</v>
      </c>
      <c r="AP285" s="8">
        <f>IF(Fietsen!E284="Explosieve kracht",Fietsen!I284,0)</f>
        <v>0</v>
      </c>
      <c r="AQ285" s="8">
        <f>IF(Fietsen!E284="Wedstrijd",Fietsen!I284,0)</f>
        <v>0</v>
      </c>
      <c r="AR285" s="125"/>
      <c r="AS285" s="143">
        <f>IF(Lopen!G284="Weg",Lopen!H284,0)</f>
        <v>0</v>
      </c>
      <c r="AT285" s="8">
        <f>IF(Lopen!G284="Veld",Lopen!H284,0)</f>
        <v>0</v>
      </c>
      <c r="AU285" s="8">
        <f>IF(Lopen!G284="Piste",Lopen!H284,0)</f>
        <v>0</v>
      </c>
      <c r="AV285" s="139"/>
      <c r="AW285" s="8">
        <f>IF(Lopen!E284="Herstel",Lopen!H284,0)</f>
        <v>0</v>
      </c>
      <c r="AX285" s="8">
        <f>IF(Lopen!E284="Extensieve duur",Lopen!H284,0)</f>
        <v>0</v>
      </c>
      <c r="AY285" s="8">
        <f>IF(Lopen!E284="Tempoloop",Lopen!H284,0)</f>
        <v>0</v>
      </c>
      <c r="AZ285" s="8">
        <f>IF(Lopen!E284="Wisselloop",Lopen!H284,0)</f>
        <v>0</v>
      </c>
      <c r="BA285" s="8">
        <f>IF(Lopen!E284="Blokloop",Lopen!H284,0)</f>
        <v>0</v>
      </c>
      <c r="BB285" s="8">
        <f>IF(Lopen!E284="Versnellingen",Lopen!H284,0)</f>
        <v>0</v>
      </c>
      <c r="BC285" s="8">
        <f>IF(Lopen!E284="Fartlek",Lopen!H284,0)</f>
        <v>0</v>
      </c>
      <c r="BD285" s="8">
        <f>IF(Lopen!E284="Krachttraining",Lopen!H284,0)</f>
        <v>0</v>
      </c>
      <c r="BE285" s="144">
        <f>IF(Lopen!E284="Wedstrijd",Lopen!H284,0)</f>
        <v>0</v>
      </c>
    </row>
    <row r="286" spans="1:57">
      <c r="A286" s="199"/>
      <c r="B286" s="83" t="s">
        <v>17</v>
      </c>
      <c r="C286" s="75">
        <v>40731</v>
      </c>
      <c r="D286" s="153"/>
      <c r="E286" s="85">
        <f>IF(Zwemmen!H285&gt;0,1,0)</f>
        <v>0</v>
      </c>
      <c r="F286" s="85">
        <f>IF(Fietsen!I285&gt;0,1,0)</f>
        <v>0</v>
      </c>
      <c r="G286" s="85">
        <f>IF(Lopen!H285&gt;0,1,0)</f>
        <v>0</v>
      </c>
      <c r="H286" s="107"/>
      <c r="I286" s="95">
        <f>IF(Zwemmen!E285="Zwembad Aalst",1,0)</f>
        <v>0</v>
      </c>
      <c r="J286" s="85">
        <f>IF(Zwemmen!E285="Zwembad Brussel",1,0)</f>
        <v>0</v>
      </c>
      <c r="K286" s="85">
        <f>IF(Zwemmen!E285="Zwembad Wachtebeke",1,0)</f>
        <v>0</v>
      </c>
      <c r="L286" s="85">
        <f>IF(Zwemmen!E285="Zwembad Ander",1,0)</f>
        <v>0</v>
      </c>
      <c r="M286" s="85">
        <f>IF(Zwemmen!E285="Open Water Nieuwdonk",1,0)</f>
        <v>0</v>
      </c>
      <c r="N286" s="85">
        <f>IF(Zwemmen!E285="Open Water Ander",1,0)</f>
        <v>0</v>
      </c>
      <c r="O286" s="104"/>
      <c r="P286" s="85">
        <f t="shared" si="15"/>
        <v>0</v>
      </c>
      <c r="Q286" s="85">
        <f t="shared" si="16"/>
        <v>0</v>
      </c>
      <c r="R286" s="104"/>
      <c r="S286" s="89">
        <f>IF(Zwemmen!F285="Techniek",Zwemmen!I285,0)</f>
        <v>0</v>
      </c>
      <c r="T286" s="89">
        <f>IF(Zwemmen!F285="Extensieve uithouding",Zwemmen!I285,0)</f>
        <v>0</v>
      </c>
      <c r="U286" s="89">
        <f>IF(Zwemmen!F285="Intensieve uithouding",Zwemmen!I285,0)</f>
        <v>0</v>
      </c>
      <c r="V286" s="89">
        <f>IF(Zwemmen!F285="Snelheid",Zwemmen!I285,0)</f>
        <v>0</v>
      </c>
      <c r="W286" s="96">
        <f>IF(Zwemmen!F285="Wedstrijd",Zwemmen!I285,0)</f>
        <v>0</v>
      </c>
      <c r="X286" s="124"/>
      <c r="Y286" s="8">
        <f>IF(Fietsen!H285="Wegfiets",Fietsen!I285,0)</f>
        <v>0</v>
      </c>
      <c r="Z286" s="8">
        <f>IF(Fietsen!H285="Tijdritfiets",Fietsen!I285,0)</f>
        <v>0</v>
      </c>
      <c r="AA286" s="8">
        <f>IF(Fietsen!H285="Mountainbike",Fietsen!I285,0)</f>
        <v>0</v>
      </c>
      <c r="AB286" s="124"/>
      <c r="AC286" s="8">
        <f>IF(Fietsen!G285="Weg",Fietsen!I285,0)</f>
        <v>0</v>
      </c>
      <c r="AD286" s="8">
        <f>IF(Fietsen!G285="Rollen",Fietsen!I285,0)</f>
        <v>0</v>
      </c>
      <c r="AE286" s="8">
        <f>IF(Fietsen!G285="Veld",Fietsen!I285,0)</f>
        <v>0</v>
      </c>
      <c r="AF286" s="125"/>
      <c r="AG286" s="8">
        <f>IF(Fietsen!E285="Herstel",Fietsen!I285,0)</f>
        <v>0</v>
      </c>
      <c r="AH286" s="8">
        <f>IF(Fietsen!E285="LSD",Fietsen!I285,0)</f>
        <v>0</v>
      </c>
      <c r="AI286" s="8">
        <f>IF(Fietsen!E285="Extensieve uithouding",Fietsen!I285,0)</f>
        <v>0</v>
      </c>
      <c r="AJ286" s="8">
        <f>IF(Fietsen!E285="Intensieve uithouding",Fietsen!I285,0)</f>
        <v>0</v>
      </c>
      <c r="AK286" s="8">
        <f>IF(Fietsen!E285="Interval/Blokken",Fietsen!I285,0)</f>
        <v>0</v>
      </c>
      <c r="AL286" s="8">
        <f>IF(Fietsen!E285="VO2max",Fietsen!I285,0)</f>
        <v>0</v>
      </c>
      <c r="AM286" s="8">
        <f>IF(Fietsen!E285="Snelheid",Fietsen!I285,0)</f>
        <v>0</v>
      </c>
      <c r="AN286" s="8">
        <f>IF(Fietsen!E285="Souplesse",Fietsen!I285,0)</f>
        <v>0</v>
      </c>
      <c r="AO286" s="8">
        <f>IF(Fietsen!E285="Krachtuithouding",Fietsen!I285,0)</f>
        <v>0</v>
      </c>
      <c r="AP286" s="8">
        <f>IF(Fietsen!E285="Explosieve kracht",Fietsen!I285,0)</f>
        <v>0</v>
      </c>
      <c r="AQ286" s="8">
        <f>IF(Fietsen!E285="Wedstrijd",Fietsen!I285,0)</f>
        <v>0</v>
      </c>
      <c r="AR286" s="125"/>
      <c r="AS286" s="143">
        <f>IF(Lopen!G285="Weg",Lopen!H285,0)</f>
        <v>0</v>
      </c>
      <c r="AT286" s="8">
        <f>IF(Lopen!G285="Veld",Lopen!H285,0)</f>
        <v>0</v>
      </c>
      <c r="AU286" s="8">
        <f>IF(Lopen!G285="Piste",Lopen!H285,0)</f>
        <v>0</v>
      </c>
      <c r="AV286" s="139"/>
      <c r="AW286" s="8">
        <f>IF(Lopen!E285="Herstel",Lopen!H285,0)</f>
        <v>0</v>
      </c>
      <c r="AX286" s="8">
        <f>IF(Lopen!E285="Extensieve duur",Lopen!H285,0)</f>
        <v>0</v>
      </c>
      <c r="AY286" s="8">
        <f>IF(Lopen!E285="Tempoloop",Lopen!H285,0)</f>
        <v>0</v>
      </c>
      <c r="AZ286" s="8">
        <f>IF(Lopen!E285="Wisselloop",Lopen!H285,0)</f>
        <v>0</v>
      </c>
      <c r="BA286" s="8">
        <f>IF(Lopen!E285="Blokloop",Lopen!H285,0)</f>
        <v>0</v>
      </c>
      <c r="BB286" s="8">
        <f>IF(Lopen!E285="Versnellingen",Lopen!H285,0)</f>
        <v>0</v>
      </c>
      <c r="BC286" s="8">
        <f>IF(Lopen!E285="Fartlek",Lopen!H285,0)</f>
        <v>0</v>
      </c>
      <c r="BD286" s="8">
        <f>IF(Lopen!E285="Krachttraining",Lopen!H285,0)</f>
        <v>0</v>
      </c>
      <c r="BE286" s="144">
        <f>IF(Lopen!E285="Wedstrijd",Lopen!H285,0)</f>
        <v>0</v>
      </c>
    </row>
    <row r="287" spans="1:57">
      <c r="A287" s="199"/>
      <c r="B287" s="83" t="s">
        <v>11</v>
      </c>
      <c r="C287" s="75">
        <v>40732</v>
      </c>
      <c r="D287" s="153"/>
      <c r="E287" s="85">
        <f>IF(Zwemmen!H286&gt;0,1,0)</f>
        <v>0</v>
      </c>
      <c r="F287" s="85">
        <f>IF(Fietsen!I286&gt;0,1,0)</f>
        <v>0</v>
      </c>
      <c r="G287" s="85">
        <f>IF(Lopen!H286&gt;0,1,0)</f>
        <v>0</v>
      </c>
      <c r="H287" s="107"/>
      <c r="I287" s="95">
        <f>IF(Zwemmen!E286="Zwembad Aalst",1,0)</f>
        <v>0</v>
      </c>
      <c r="J287" s="85">
        <f>IF(Zwemmen!E286="Zwembad Brussel",1,0)</f>
        <v>0</v>
      </c>
      <c r="K287" s="85">
        <f>IF(Zwemmen!E286="Zwembad Wachtebeke",1,0)</f>
        <v>0</v>
      </c>
      <c r="L287" s="85">
        <f>IF(Zwemmen!E286="Zwembad Ander",1,0)</f>
        <v>0</v>
      </c>
      <c r="M287" s="85">
        <f>IF(Zwemmen!E286="Open Water Nieuwdonk",1,0)</f>
        <v>0</v>
      </c>
      <c r="N287" s="85">
        <f>IF(Zwemmen!E286="Open Water Ander",1,0)</f>
        <v>0</v>
      </c>
      <c r="O287" s="104"/>
      <c r="P287" s="85">
        <f t="shared" si="15"/>
        <v>0</v>
      </c>
      <c r="Q287" s="85">
        <f t="shared" si="16"/>
        <v>0</v>
      </c>
      <c r="R287" s="104"/>
      <c r="S287" s="89">
        <f>IF(Zwemmen!F286="Techniek",Zwemmen!I286,0)</f>
        <v>0</v>
      </c>
      <c r="T287" s="89">
        <f>IF(Zwemmen!F286="Extensieve uithouding",Zwemmen!I286,0)</f>
        <v>0</v>
      </c>
      <c r="U287" s="89">
        <f>IF(Zwemmen!F286="Intensieve uithouding",Zwemmen!I286,0)</f>
        <v>0</v>
      </c>
      <c r="V287" s="89">
        <f>IF(Zwemmen!F286="Snelheid",Zwemmen!I286,0)</f>
        <v>0</v>
      </c>
      <c r="W287" s="96">
        <f>IF(Zwemmen!F286="Wedstrijd",Zwemmen!I286,0)</f>
        <v>0</v>
      </c>
      <c r="X287" s="124"/>
      <c r="Y287" s="8">
        <f>IF(Fietsen!H286="Wegfiets",Fietsen!I286,0)</f>
        <v>0</v>
      </c>
      <c r="Z287" s="8">
        <f>IF(Fietsen!H286="Tijdritfiets",Fietsen!I286,0)</f>
        <v>0</v>
      </c>
      <c r="AA287" s="8">
        <f>IF(Fietsen!H286="Mountainbike",Fietsen!I286,0)</f>
        <v>0</v>
      </c>
      <c r="AB287" s="124"/>
      <c r="AC287" s="8">
        <f>IF(Fietsen!G286="Weg",Fietsen!I286,0)</f>
        <v>0</v>
      </c>
      <c r="AD287" s="8">
        <f>IF(Fietsen!G286="Rollen",Fietsen!I286,0)</f>
        <v>0</v>
      </c>
      <c r="AE287" s="8">
        <f>IF(Fietsen!G286="Veld",Fietsen!I286,0)</f>
        <v>0</v>
      </c>
      <c r="AF287" s="125"/>
      <c r="AG287" s="8">
        <f>IF(Fietsen!E286="Herstel",Fietsen!I286,0)</f>
        <v>0</v>
      </c>
      <c r="AH287" s="8">
        <f>IF(Fietsen!E286="LSD",Fietsen!I286,0)</f>
        <v>0</v>
      </c>
      <c r="AI287" s="8">
        <f>IF(Fietsen!E286="Extensieve uithouding",Fietsen!I286,0)</f>
        <v>0</v>
      </c>
      <c r="AJ287" s="8">
        <f>IF(Fietsen!E286="Intensieve uithouding",Fietsen!I286,0)</f>
        <v>0</v>
      </c>
      <c r="AK287" s="8">
        <f>IF(Fietsen!E286="Interval/Blokken",Fietsen!I286,0)</f>
        <v>0</v>
      </c>
      <c r="AL287" s="8">
        <f>IF(Fietsen!E286="VO2max",Fietsen!I286,0)</f>
        <v>0</v>
      </c>
      <c r="AM287" s="8">
        <f>IF(Fietsen!E286="Snelheid",Fietsen!I286,0)</f>
        <v>0</v>
      </c>
      <c r="AN287" s="8">
        <f>IF(Fietsen!E286="Souplesse",Fietsen!I286,0)</f>
        <v>0</v>
      </c>
      <c r="AO287" s="8">
        <f>IF(Fietsen!E286="Krachtuithouding",Fietsen!I286,0)</f>
        <v>0</v>
      </c>
      <c r="AP287" s="8">
        <f>IF(Fietsen!E286="Explosieve kracht",Fietsen!I286,0)</f>
        <v>0</v>
      </c>
      <c r="AQ287" s="8">
        <f>IF(Fietsen!E286="Wedstrijd",Fietsen!I286,0)</f>
        <v>0</v>
      </c>
      <c r="AR287" s="125"/>
      <c r="AS287" s="143">
        <f>IF(Lopen!G286="Weg",Lopen!H286,0)</f>
        <v>0</v>
      </c>
      <c r="AT287" s="8">
        <f>IF(Lopen!G286="Veld",Lopen!H286,0)</f>
        <v>0</v>
      </c>
      <c r="AU287" s="8">
        <f>IF(Lopen!G286="Piste",Lopen!H286,0)</f>
        <v>0</v>
      </c>
      <c r="AV287" s="139"/>
      <c r="AW287" s="8">
        <f>IF(Lopen!E286="Herstel",Lopen!H286,0)</f>
        <v>0</v>
      </c>
      <c r="AX287" s="8">
        <f>IF(Lopen!E286="Extensieve duur",Lopen!H286,0)</f>
        <v>0</v>
      </c>
      <c r="AY287" s="8">
        <f>IF(Lopen!E286="Tempoloop",Lopen!H286,0)</f>
        <v>0</v>
      </c>
      <c r="AZ287" s="8">
        <f>IF(Lopen!E286="Wisselloop",Lopen!H286,0)</f>
        <v>0</v>
      </c>
      <c r="BA287" s="8">
        <f>IF(Lopen!E286="Blokloop",Lopen!H286,0)</f>
        <v>0</v>
      </c>
      <c r="BB287" s="8">
        <f>IF(Lopen!E286="Versnellingen",Lopen!H286,0)</f>
        <v>0</v>
      </c>
      <c r="BC287" s="8">
        <f>IF(Lopen!E286="Fartlek",Lopen!H286,0)</f>
        <v>0</v>
      </c>
      <c r="BD287" s="8">
        <f>IF(Lopen!E286="Krachttraining",Lopen!H286,0)</f>
        <v>0</v>
      </c>
      <c r="BE287" s="144">
        <f>IF(Lopen!E286="Wedstrijd",Lopen!H286,0)</f>
        <v>0</v>
      </c>
    </row>
    <row r="288" spans="1:57">
      <c r="A288" s="199"/>
      <c r="B288" s="19" t="s">
        <v>12</v>
      </c>
      <c r="C288" s="77">
        <v>40733</v>
      </c>
      <c r="D288" s="153"/>
      <c r="E288" s="86">
        <f>IF(Zwemmen!H287&gt;0,1,0)</f>
        <v>0</v>
      </c>
      <c r="F288" s="86">
        <f>IF(Fietsen!I287&gt;0,1,0)</f>
        <v>0</v>
      </c>
      <c r="G288" s="86">
        <f>IF(Lopen!H287&gt;0,1,0)</f>
        <v>0</v>
      </c>
      <c r="H288" s="107"/>
      <c r="I288" s="97">
        <f>IF(Zwemmen!E287="Zwembad Aalst",1,0)</f>
        <v>0</v>
      </c>
      <c r="J288" s="86">
        <f>IF(Zwemmen!E287="Zwembad Brussel",1,0)</f>
        <v>0</v>
      </c>
      <c r="K288" s="86">
        <f>IF(Zwemmen!E287="Zwembad Wachtebeke",1,0)</f>
        <v>0</v>
      </c>
      <c r="L288" s="86">
        <f>IF(Zwemmen!E287="Zwembad Ander",1,0)</f>
        <v>0</v>
      </c>
      <c r="M288" s="86">
        <f>IF(Zwemmen!E287="Open Water Nieuwdonk",1,0)</f>
        <v>0</v>
      </c>
      <c r="N288" s="86">
        <f>IF(Zwemmen!E287="Open Water Ander",1,0)</f>
        <v>0</v>
      </c>
      <c r="O288" s="104"/>
      <c r="P288" s="86">
        <f t="shared" si="15"/>
        <v>0</v>
      </c>
      <c r="Q288" s="86">
        <f t="shared" si="16"/>
        <v>0</v>
      </c>
      <c r="R288" s="104"/>
      <c r="S288" s="90">
        <f>IF(Zwemmen!F287="Techniek",Zwemmen!I287,0)</f>
        <v>0</v>
      </c>
      <c r="T288" s="90">
        <f>IF(Zwemmen!F287="Extensieve uithouding",Zwemmen!I287,0)</f>
        <v>0</v>
      </c>
      <c r="U288" s="90">
        <f>IF(Zwemmen!F287="Intensieve uithouding",Zwemmen!I287,0)</f>
        <v>0</v>
      </c>
      <c r="V288" s="90">
        <f>IF(Zwemmen!F287="Snelheid",Zwemmen!I287,0)</f>
        <v>0</v>
      </c>
      <c r="W288" s="98">
        <f>IF(Zwemmen!F287="Wedstrijd",Zwemmen!I287,0)</f>
        <v>0</v>
      </c>
      <c r="X288" s="124"/>
      <c r="Y288" s="122">
        <f>IF(Fietsen!H287="Wegfiets",Fietsen!I287,0)</f>
        <v>0</v>
      </c>
      <c r="Z288" s="122">
        <f>IF(Fietsen!H287="Tijdritfiets",Fietsen!I287,0)</f>
        <v>0</v>
      </c>
      <c r="AA288" s="122">
        <f>IF(Fietsen!H287="Mountainbike",Fietsen!I287,0)</f>
        <v>0</v>
      </c>
      <c r="AB288" s="124"/>
      <c r="AC288" s="122">
        <f>IF(Fietsen!G287="Weg",Fietsen!I287,0)</f>
        <v>0</v>
      </c>
      <c r="AD288" s="122">
        <f>IF(Fietsen!G287="Rollen",Fietsen!I287,0)</f>
        <v>0</v>
      </c>
      <c r="AE288" s="122">
        <f>IF(Fietsen!G287="Veld",Fietsen!I287,0)</f>
        <v>0</v>
      </c>
      <c r="AF288" s="125"/>
      <c r="AG288" s="122">
        <f>IF(Fietsen!E287="Herstel",Fietsen!I287,0)</f>
        <v>0</v>
      </c>
      <c r="AH288" s="122">
        <f>IF(Fietsen!E287="LSD",Fietsen!I287,0)</f>
        <v>0</v>
      </c>
      <c r="AI288" s="122">
        <f>IF(Fietsen!E287="Extensieve uithouding",Fietsen!I287,0)</f>
        <v>0</v>
      </c>
      <c r="AJ288" s="122">
        <f>IF(Fietsen!E287="Intensieve uithouding",Fietsen!I287,0)</f>
        <v>0</v>
      </c>
      <c r="AK288" s="122">
        <f>IF(Fietsen!E287="Interval/Blokken",Fietsen!I287,0)</f>
        <v>0</v>
      </c>
      <c r="AL288" s="122">
        <f>IF(Fietsen!E287="VO2max",Fietsen!I287,0)</f>
        <v>0</v>
      </c>
      <c r="AM288" s="122">
        <f>IF(Fietsen!E287="Snelheid",Fietsen!I287,0)</f>
        <v>0</v>
      </c>
      <c r="AN288" s="122">
        <f>IF(Fietsen!E287="Souplesse",Fietsen!I287,0)</f>
        <v>0</v>
      </c>
      <c r="AO288" s="122">
        <f>IF(Fietsen!E287="Krachtuithouding",Fietsen!I287,0)</f>
        <v>0</v>
      </c>
      <c r="AP288" s="122">
        <f>IF(Fietsen!E287="Explosieve kracht",Fietsen!I287,0)</f>
        <v>0</v>
      </c>
      <c r="AQ288" s="122">
        <f>IF(Fietsen!E287="Wedstrijd",Fietsen!I287,0)</f>
        <v>0</v>
      </c>
      <c r="AR288" s="125"/>
      <c r="AS288" s="141">
        <f>IF(Lopen!G287="Weg",Lopen!H287,0)</f>
        <v>0</v>
      </c>
      <c r="AT288" s="122">
        <f>IF(Lopen!G287="Veld",Lopen!H287,0)</f>
        <v>0</v>
      </c>
      <c r="AU288" s="122">
        <f>IF(Lopen!G287="Piste",Lopen!H287,0)</f>
        <v>0</v>
      </c>
      <c r="AV288" s="139"/>
      <c r="AW288" s="122">
        <f>IF(Lopen!E287="Herstel",Lopen!H287,0)</f>
        <v>0</v>
      </c>
      <c r="AX288" s="122">
        <f>IF(Lopen!E287="Extensieve duur",Lopen!H287,0)</f>
        <v>0</v>
      </c>
      <c r="AY288" s="122">
        <f>IF(Lopen!E287="Tempoloop",Lopen!H287,0)</f>
        <v>0</v>
      </c>
      <c r="AZ288" s="122">
        <f>IF(Lopen!E287="Wisselloop",Lopen!H287,0)</f>
        <v>0</v>
      </c>
      <c r="BA288" s="122">
        <f>IF(Lopen!E287="Blokloop",Lopen!H287,0)</f>
        <v>0</v>
      </c>
      <c r="BB288" s="122">
        <f>IF(Lopen!E287="Versnellingen",Lopen!H287,0)</f>
        <v>0</v>
      </c>
      <c r="BC288" s="122">
        <f>IF(Lopen!E287="Fartlek",Lopen!H287,0)</f>
        <v>0</v>
      </c>
      <c r="BD288" s="122">
        <f>IF(Lopen!E287="Krachttraining",Lopen!H287,0)</f>
        <v>0</v>
      </c>
      <c r="BE288" s="142">
        <f>IF(Lopen!E287="Wedstrijd",Lopen!H287,0)</f>
        <v>0</v>
      </c>
    </row>
    <row r="289" spans="1:57">
      <c r="A289" s="199"/>
      <c r="B289" s="19" t="s">
        <v>13</v>
      </c>
      <c r="C289" s="77">
        <v>40734</v>
      </c>
      <c r="D289" s="153"/>
      <c r="E289" s="86">
        <f>IF(Zwemmen!H288&gt;0,1,0)</f>
        <v>0</v>
      </c>
      <c r="F289" s="86">
        <f>IF(Fietsen!I288&gt;0,1,0)</f>
        <v>0</v>
      </c>
      <c r="G289" s="86">
        <f>IF(Lopen!H288&gt;0,1,0)</f>
        <v>0</v>
      </c>
      <c r="H289" s="107"/>
      <c r="I289" s="97">
        <f>IF(Zwemmen!E288="Zwembad Aalst",1,0)</f>
        <v>0</v>
      </c>
      <c r="J289" s="86">
        <f>IF(Zwemmen!E288="Zwembad Brussel",1,0)</f>
        <v>0</v>
      </c>
      <c r="K289" s="86">
        <f>IF(Zwemmen!E288="Zwembad Wachtebeke",1,0)</f>
        <v>0</v>
      </c>
      <c r="L289" s="86">
        <f>IF(Zwemmen!E288="Zwembad Ander",1,0)</f>
        <v>0</v>
      </c>
      <c r="M289" s="86">
        <f>IF(Zwemmen!E288="Open Water Nieuwdonk",1,0)</f>
        <v>0</v>
      </c>
      <c r="N289" s="86">
        <f>IF(Zwemmen!E288="Open Water Ander",1,0)</f>
        <v>0</v>
      </c>
      <c r="O289" s="104"/>
      <c r="P289" s="86">
        <f t="shared" si="15"/>
        <v>0</v>
      </c>
      <c r="Q289" s="86">
        <f t="shared" si="16"/>
        <v>0</v>
      </c>
      <c r="R289" s="104"/>
      <c r="S289" s="90">
        <f>IF(Zwemmen!F288="Techniek",Zwemmen!I288,0)</f>
        <v>0</v>
      </c>
      <c r="T289" s="90">
        <f>IF(Zwemmen!F288="Extensieve uithouding",Zwemmen!I288,0)</f>
        <v>0</v>
      </c>
      <c r="U289" s="90">
        <f>IF(Zwemmen!F288="Intensieve uithouding",Zwemmen!I288,0)</f>
        <v>0</v>
      </c>
      <c r="V289" s="90">
        <f>IF(Zwemmen!F288="Snelheid",Zwemmen!I288,0)</f>
        <v>0</v>
      </c>
      <c r="W289" s="98">
        <f>IF(Zwemmen!F288="Wedstrijd",Zwemmen!I288,0)</f>
        <v>0</v>
      </c>
      <c r="X289" s="124"/>
      <c r="Y289" s="122">
        <f>IF(Fietsen!H288="Wegfiets",Fietsen!I288,0)</f>
        <v>0</v>
      </c>
      <c r="Z289" s="122">
        <f>IF(Fietsen!H288="Tijdritfiets",Fietsen!I288,0)</f>
        <v>0</v>
      </c>
      <c r="AA289" s="122">
        <f>IF(Fietsen!H288="Mountainbike",Fietsen!I288,0)</f>
        <v>0</v>
      </c>
      <c r="AB289" s="124"/>
      <c r="AC289" s="122">
        <f>IF(Fietsen!G288="Weg",Fietsen!I288,0)</f>
        <v>0</v>
      </c>
      <c r="AD289" s="122">
        <f>IF(Fietsen!G288="Rollen",Fietsen!I288,0)</f>
        <v>0</v>
      </c>
      <c r="AE289" s="122">
        <f>IF(Fietsen!G288="Veld",Fietsen!I288,0)</f>
        <v>0</v>
      </c>
      <c r="AF289" s="125"/>
      <c r="AG289" s="122">
        <f>IF(Fietsen!E288="Herstel",Fietsen!I288,0)</f>
        <v>0</v>
      </c>
      <c r="AH289" s="122">
        <f>IF(Fietsen!E288="LSD",Fietsen!I288,0)</f>
        <v>0</v>
      </c>
      <c r="AI289" s="122">
        <f>IF(Fietsen!E288="Extensieve uithouding",Fietsen!I288,0)</f>
        <v>0</v>
      </c>
      <c r="AJ289" s="122">
        <f>IF(Fietsen!E288="Intensieve uithouding",Fietsen!I288,0)</f>
        <v>0</v>
      </c>
      <c r="AK289" s="122">
        <f>IF(Fietsen!E288="Interval/Blokken",Fietsen!I288,0)</f>
        <v>0</v>
      </c>
      <c r="AL289" s="122">
        <f>IF(Fietsen!E288="VO2max",Fietsen!I288,0)</f>
        <v>0</v>
      </c>
      <c r="AM289" s="122">
        <f>IF(Fietsen!E288="Snelheid",Fietsen!I288,0)</f>
        <v>0</v>
      </c>
      <c r="AN289" s="122">
        <f>IF(Fietsen!E288="Souplesse",Fietsen!I288,0)</f>
        <v>0</v>
      </c>
      <c r="AO289" s="122">
        <f>IF(Fietsen!E288="Krachtuithouding",Fietsen!I288,0)</f>
        <v>0</v>
      </c>
      <c r="AP289" s="122">
        <f>IF(Fietsen!E288="Explosieve kracht",Fietsen!I288,0)</f>
        <v>0</v>
      </c>
      <c r="AQ289" s="122">
        <f>IF(Fietsen!E288="Wedstrijd",Fietsen!I288,0)</f>
        <v>0</v>
      </c>
      <c r="AR289" s="125"/>
      <c r="AS289" s="141">
        <f>IF(Lopen!G288="Weg",Lopen!H288,0)</f>
        <v>0</v>
      </c>
      <c r="AT289" s="122">
        <f>IF(Lopen!G288="Veld",Lopen!H288,0)</f>
        <v>0</v>
      </c>
      <c r="AU289" s="122">
        <f>IF(Lopen!G288="Piste",Lopen!H288,0)</f>
        <v>0</v>
      </c>
      <c r="AV289" s="139"/>
      <c r="AW289" s="122">
        <f>IF(Lopen!E288="Herstel",Lopen!H288,0)</f>
        <v>0</v>
      </c>
      <c r="AX289" s="122">
        <f>IF(Lopen!E288="Extensieve duur",Lopen!H288,0)</f>
        <v>0</v>
      </c>
      <c r="AY289" s="122">
        <f>IF(Lopen!E288="Tempoloop",Lopen!H288,0)</f>
        <v>0</v>
      </c>
      <c r="AZ289" s="122">
        <f>IF(Lopen!E288="Wisselloop",Lopen!H288,0)</f>
        <v>0</v>
      </c>
      <c r="BA289" s="122">
        <f>IF(Lopen!E288="Blokloop",Lopen!H288,0)</f>
        <v>0</v>
      </c>
      <c r="BB289" s="122">
        <f>IF(Lopen!E288="Versnellingen",Lopen!H288,0)</f>
        <v>0</v>
      </c>
      <c r="BC289" s="122">
        <f>IF(Lopen!E288="Fartlek",Lopen!H288,0)</f>
        <v>0</v>
      </c>
      <c r="BD289" s="122">
        <f>IF(Lopen!E288="Krachttraining",Lopen!H288,0)</f>
        <v>0</v>
      </c>
      <c r="BE289" s="142">
        <f>IF(Lopen!E288="Wedstrijd",Lopen!H288,0)</f>
        <v>0</v>
      </c>
    </row>
    <row r="290" spans="1:57">
      <c r="A290" s="199" t="s">
        <v>61</v>
      </c>
      <c r="B290" s="83" t="s">
        <v>14</v>
      </c>
      <c r="C290" s="75">
        <v>40735</v>
      </c>
      <c r="D290" s="153"/>
      <c r="E290" s="85">
        <f>IF(Zwemmen!H289&gt;0,1,0)</f>
        <v>0</v>
      </c>
      <c r="F290" s="85">
        <f>IF(Fietsen!I289&gt;0,1,0)</f>
        <v>0</v>
      </c>
      <c r="G290" s="85">
        <f>IF(Lopen!H289&gt;0,1,0)</f>
        <v>0</v>
      </c>
      <c r="H290" s="107"/>
      <c r="I290" s="95">
        <f>IF(Zwemmen!E289="Zwembad Aalst",1,0)</f>
        <v>0</v>
      </c>
      <c r="J290" s="85">
        <f>IF(Zwemmen!E289="Zwembad Brussel",1,0)</f>
        <v>0</v>
      </c>
      <c r="K290" s="85">
        <f>IF(Zwemmen!E289="Zwembad Wachtebeke",1,0)</f>
        <v>0</v>
      </c>
      <c r="L290" s="85">
        <f>IF(Zwemmen!E289="Zwembad Ander",1,0)</f>
        <v>0</v>
      </c>
      <c r="M290" s="85">
        <f>IF(Zwemmen!E289="Open Water Nieuwdonk",1,0)</f>
        <v>0</v>
      </c>
      <c r="N290" s="85">
        <f>IF(Zwemmen!E289="Open Water Ander",1,0)</f>
        <v>0</v>
      </c>
      <c r="O290" s="104"/>
      <c r="P290" s="85">
        <f t="shared" si="15"/>
        <v>0</v>
      </c>
      <c r="Q290" s="85">
        <f t="shared" si="16"/>
        <v>0</v>
      </c>
      <c r="R290" s="104"/>
      <c r="S290" s="89">
        <f>IF(Zwemmen!F289="Techniek",Zwemmen!I289,0)</f>
        <v>0</v>
      </c>
      <c r="T290" s="89">
        <f>IF(Zwemmen!F289="Extensieve uithouding",Zwemmen!I289,0)</f>
        <v>0</v>
      </c>
      <c r="U290" s="89">
        <f>IF(Zwemmen!F289="Intensieve uithouding",Zwemmen!I289,0)</f>
        <v>0</v>
      </c>
      <c r="V290" s="89">
        <f>IF(Zwemmen!F289="Snelheid",Zwemmen!I289,0)</f>
        <v>0</v>
      </c>
      <c r="W290" s="96">
        <f>IF(Zwemmen!F289="Wedstrijd",Zwemmen!I289,0)</f>
        <v>0</v>
      </c>
      <c r="X290" s="124"/>
      <c r="Y290" s="8">
        <f>IF(Fietsen!H289="Wegfiets",Fietsen!I289,0)</f>
        <v>0</v>
      </c>
      <c r="Z290" s="8">
        <f>IF(Fietsen!H289="Tijdritfiets",Fietsen!I289,0)</f>
        <v>0</v>
      </c>
      <c r="AA290" s="8">
        <f>IF(Fietsen!H289="Mountainbike",Fietsen!I289,0)</f>
        <v>0</v>
      </c>
      <c r="AB290" s="124"/>
      <c r="AC290" s="8">
        <f>IF(Fietsen!G289="Weg",Fietsen!I289,0)</f>
        <v>0</v>
      </c>
      <c r="AD290" s="8">
        <f>IF(Fietsen!G289="Rollen",Fietsen!I289,0)</f>
        <v>0</v>
      </c>
      <c r="AE290" s="8">
        <f>IF(Fietsen!G289="Veld",Fietsen!I289,0)</f>
        <v>0</v>
      </c>
      <c r="AF290" s="125"/>
      <c r="AG290" s="8">
        <f>IF(Fietsen!E289="Herstel",Fietsen!I289,0)</f>
        <v>0</v>
      </c>
      <c r="AH290" s="8">
        <f>IF(Fietsen!E289="LSD",Fietsen!I289,0)</f>
        <v>0</v>
      </c>
      <c r="AI290" s="8">
        <f>IF(Fietsen!E289="Extensieve uithouding",Fietsen!I289,0)</f>
        <v>0</v>
      </c>
      <c r="AJ290" s="8">
        <f>IF(Fietsen!E289="Intensieve uithouding",Fietsen!I289,0)</f>
        <v>0</v>
      </c>
      <c r="AK290" s="8">
        <f>IF(Fietsen!E289="Interval/Blokken",Fietsen!I289,0)</f>
        <v>0</v>
      </c>
      <c r="AL290" s="8">
        <f>IF(Fietsen!E289="VO2max",Fietsen!I289,0)</f>
        <v>0</v>
      </c>
      <c r="AM290" s="8">
        <f>IF(Fietsen!E289="Snelheid",Fietsen!I289,0)</f>
        <v>0</v>
      </c>
      <c r="AN290" s="8">
        <f>IF(Fietsen!E289="Souplesse",Fietsen!I289,0)</f>
        <v>0</v>
      </c>
      <c r="AO290" s="8">
        <f>IF(Fietsen!E289="Krachtuithouding",Fietsen!I289,0)</f>
        <v>0</v>
      </c>
      <c r="AP290" s="8">
        <f>IF(Fietsen!E289="Explosieve kracht",Fietsen!I289,0)</f>
        <v>0</v>
      </c>
      <c r="AQ290" s="8">
        <f>IF(Fietsen!E289="Wedstrijd",Fietsen!I289,0)</f>
        <v>0</v>
      </c>
      <c r="AR290" s="125"/>
      <c r="AS290" s="143">
        <f>IF(Lopen!G289="Weg",Lopen!H289,0)</f>
        <v>0</v>
      </c>
      <c r="AT290" s="8">
        <f>IF(Lopen!G289="Veld",Lopen!H289,0)</f>
        <v>0</v>
      </c>
      <c r="AU290" s="8">
        <f>IF(Lopen!G289="Piste",Lopen!H289,0)</f>
        <v>0</v>
      </c>
      <c r="AV290" s="139"/>
      <c r="AW290" s="8">
        <f>IF(Lopen!E289="Herstel",Lopen!H289,0)</f>
        <v>0</v>
      </c>
      <c r="AX290" s="8">
        <f>IF(Lopen!E289="Extensieve duur",Lopen!H289,0)</f>
        <v>0</v>
      </c>
      <c r="AY290" s="8">
        <f>IF(Lopen!E289="Tempoloop",Lopen!H289,0)</f>
        <v>0</v>
      </c>
      <c r="AZ290" s="8">
        <f>IF(Lopen!E289="Wisselloop",Lopen!H289,0)</f>
        <v>0</v>
      </c>
      <c r="BA290" s="8">
        <f>IF(Lopen!E289="Blokloop",Lopen!H289,0)</f>
        <v>0</v>
      </c>
      <c r="BB290" s="8">
        <f>IF(Lopen!E289="Versnellingen",Lopen!H289,0)</f>
        <v>0</v>
      </c>
      <c r="BC290" s="8">
        <f>IF(Lopen!E289="Fartlek",Lopen!H289,0)</f>
        <v>0</v>
      </c>
      <c r="BD290" s="8">
        <f>IF(Lopen!E289="Krachttraining",Lopen!H289,0)</f>
        <v>0</v>
      </c>
      <c r="BE290" s="144">
        <f>IF(Lopen!E289="Wedstrijd",Lopen!H289,0)</f>
        <v>0</v>
      </c>
    </row>
    <row r="291" spans="1:57">
      <c r="A291" s="199"/>
      <c r="B291" s="83" t="s">
        <v>15</v>
      </c>
      <c r="C291" s="75">
        <v>40736</v>
      </c>
      <c r="D291" s="153"/>
      <c r="E291" s="85">
        <f>IF(Zwemmen!H290&gt;0,1,0)</f>
        <v>0</v>
      </c>
      <c r="F291" s="85">
        <f>IF(Fietsen!I290&gt;0,1,0)</f>
        <v>0</v>
      </c>
      <c r="G291" s="85">
        <f>IF(Lopen!H290&gt;0,1,0)</f>
        <v>0</v>
      </c>
      <c r="H291" s="107"/>
      <c r="I291" s="95">
        <f>IF(Zwemmen!E290="Zwembad Aalst",1,0)</f>
        <v>0</v>
      </c>
      <c r="J291" s="85">
        <f>IF(Zwemmen!E290="Zwembad Brussel",1,0)</f>
        <v>0</v>
      </c>
      <c r="K291" s="85">
        <f>IF(Zwemmen!E290="Zwembad Wachtebeke",1,0)</f>
        <v>0</v>
      </c>
      <c r="L291" s="85">
        <f>IF(Zwemmen!E290="Zwembad Ander",1,0)</f>
        <v>0</v>
      </c>
      <c r="M291" s="85">
        <f>IF(Zwemmen!E290="Open Water Nieuwdonk",1,0)</f>
        <v>0</v>
      </c>
      <c r="N291" s="85">
        <f>IF(Zwemmen!E290="Open Water Ander",1,0)</f>
        <v>0</v>
      </c>
      <c r="O291" s="104"/>
      <c r="P291" s="85">
        <f t="shared" si="15"/>
        <v>0</v>
      </c>
      <c r="Q291" s="85">
        <f t="shared" si="16"/>
        <v>0</v>
      </c>
      <c r="R291" s="104"/>
      <c r="S291" s="89">
        <f>IF(Zwemmen!F290="Techniek",Zwemmen!I290,0)</f>
        <v>0</v>
      </c>
      <c r="T291" s="89">
        <f>IF(Zwemmen!F290="Extensieve uithouding",Zwemmen!I290,0)</f>
        <v>0</v>
      </c>
      <c r="U291" s="89">
        <f>IF(Zwemmen!F290="Intensieve uithouding",Zwemmen!I290,0)</f>
        <v>0</v>
      </c>
      <c r="V291" s="89">
        <f>IF(Zwemmen!F290="Snelheid",Zwemmen!I290,0)</f>
        <v>0</v>
      </c>
      <c r="W291" s="96">
        <f>IF(Zwemmen!F290="Wedstrijd",Zwemmen!I290,0)</f>
        <v>0</v>
      </c>
      <c r="X291" s="124"/>
      <c r="Y291" s="8">
        <f>IF(Fietsen!H290="Wegfiets",Fietsen!I290,0)</f>
        <v>0</v>
      </c>
      <c r="Z291" s="8">
        <f>IF(Fietsen!H290="Tijdritfiets",Fietsen!I290,0)</f>
        <v>0</v>
      </c>
      <c r="AA291" s="8">
        <f>IF(Fietsen!H290="Mountainbike",Fietsen!I290,0)</f>
        <v>0</v>
      </c>
      <c r="AB291" s="124"/>
      <c r="AC291" s="8">
        <f>IF(Fietsen!G290="Weg",Fietsen!I290,0)</f>
        <v>0</v>
      </c>
      <c r="AD291" s="8">
        <f>IF(Fietsen!G290="Rollen",Fietsen!I290,0)</f>
        <v>0</v>
      </c>
      <c r="AE291" s="8">
        <f>IF(Fietsen!G290="Veld",Fietsen!I290,0)</f>
        <v>0</v>
      </c>
      <c r="AF291" s="125"/>
      <c r="AG291" s="8">
        <f>IF(Fietsen!E290="Herstel",Fietsen!I290,0)</f>
        <v>0</v>
      </c>
      <c r="AH291" s="8">
        <f>IF(Fietsen!E290="LSD",Fietsen!I290,0)</f>
        <v>0</v>
      </c>
      <c r="AI291" s="8">
        <f>IF(Fietsen!E290="Extensieve uithouding",Fietsen!I290,0)</f>
        <v>0</v>
      </c>
      <c r="AJ291" s="8">
        <f>IF(Fietsen!E290="Intensieve uithouding",Fietsen!I290,0)</f>
        <v>0</v>
      </c>
      <c r="AK291" s="8">
        <f>IF(Fietsen!E290="Interval/Blokken",Fietsen!I290,0)</f>
        <v>0</v>
      </c>
      <c r="AL291" s="8">
        <f>IF(Fietsen!E290="VO2max",Fietsen!I290,0)</f>
        <v>0</v>
      </c>
      <c r="AM291" s="8">
        <f>IF(Fietsen!E290="Snelheid",Fietsen!I290,0)</f>
        <v>0</v>
      </c>
      <c r="AN291" s="8">
        <f>IF(Fietsen!E290="Souplesse",Fietsen!I290,0)</f>
        <v>0</v>
      </c>
      <c r="AO291" s="8">
        <f>IF(Fietsen!E290="Krachtuithouding",Fietsen!I290,0)</f>
        <v>0</v>
      </c>
      <c r="AP291" s="8">
        <f>IF(Fietsen!E290="Explosieve kracht",Fietsen!I290,0)</f>
        <v>0</v>
      </c>
      <c r="AQ291" s="8">
        <f>IF(Fietsen!E290="Wedstrijd",Fietsen!I290,0)</f>
        <v>0</v>
      </c>
      <c r="AR291" s="125"/>
      <c r="AS291" s="143">
        <f>IF(Lopen!G290="Weg",Lopen!H290,0)</f>
        <v>0</v>
      </c>
      <c r="AT291" s="8">
        <f>IF(Lopen!G290="Veld",Lopen!H290,0)</f>
        <v>0</v>
      </c>
      <c r="AU291" s="8">
        <f>IF(Lopen!G290="Piste",Lopen!H290,0)</f>
        <v>0</v>
      </c>
      <c r="AV291" s="139"/>
      <c r="AW291" s="8">
        <f>IF(Lopen!E290="Herstel",Lopen!H290,0)</f>
        <v>0</v>
      </c>
      <c r="AX291" s="8">
        <f>IF(Lopen!E290="Extensieve duur",Lopen!H290,0)</f>
        <v>0</v>
      </c>
      <c r="AY291" s="8">
        <f>IF(Lopen!E290="Tempoloop",Lopen!H290,0)</f>
        <v>0</v>
      </c>
      <c r="AZ291" s="8">
        <f>IF(Lopen!E290="Wisselloop",Lopen!H290,0)</f>
        <v>0</v>
      </c>
      <c r="BA291" s="8">
        <f>IF(Lopen!E290="Blokloop",Lopen!H290,0)</f>
        <v>0</v>
      </c>
      <c r="BB291" s="8">
        <f>IF(Lopen!E290="Versnellingen",Lopen!H290,0)</f>
        <v>0</v>
      </c>
      <c r="BC291" s="8">
        <f>IF(Lopen!E290="Fartlek",Lopen!H290,0)</f>
        <v>0</v>
      </c>
      <c r="BD291" s="8">
        <f>IF(Lopen!E290="Krachttraining",Lopen!H290,0)</f>
        <v>0</v>
      </c>
      <c r="BE291" s="144">
        <f>IF(Lopen!E290="Wedstrijd",Lopen!H290,0)</f>
        <v>0</v>
      </c>
    </row>
    <row r="292" spans="1:57">
      <c r="A292" s="199"/>
      <c r="B292" s="83" t="s">
        <v>16</v>
      </c>
      <c r="C292" s="75">
        <v>40737</v>
      </c>
      <c r="D292" s="153"/>
      <c r="E292" s="85">
        <f>IF(Zwemmen!H291&gt;0,1,0)</f>
        <v>0</v>
      </c>
      <c r="F292" s="85">
        <f>IF(Fietsen!I291&gt;0,1,0)</f>
        <v>0</v>
      </c>
      <c r="G292" s="85">
        <f>IF(Lopen!H291&gt;0,1,0)</f>
        <v>0</v>
      </c>
      <c r="H292" s="107"/>
      <c r="I292" s="95">
        <f>IF(Zwemmen!E291="Zwembad Aalst",1,0)</f>
        <v>0</v>
      </c>
      <c r="J292" s="85">
        <f>IF(Zwemmen!E291="Zwembad Brussel",1,0)</f>
        <v>0</v>
      </c>
      <c r="K292" s="85">
        <f>IF(Zwemmen!E291="Zwembad Wachtebeke",1,0)</f>
        <v>0</v>
      </c>
      <c r="L292" s="85">
        <f>IF(Zwemmen!E291="Zwembad Ander",1,0)</f>
        <v>0</v>
      </c>
      <c r="M292" s="85">
        <f>IF(Zwemmen!E291="Open Water Nieuwdonk",1,0)</f>
        <v>0</v>
      </c>
      <c r="N292" s="85">
        <f>IF(Zwemmen!E291="Open Water Ander",1,0)</f>
        <v>0</v>
      </c>
      <c r="O292" s="104"/>
      <c r="P292" s="85">
        <f t="shared" si="15"/>
        <v>0</v>
      </c>
      <c r="Q292" s="85">
        <f t="shared" si="16"/>
        <v>0</v>
      </c>
      <c r="R292" s="104"/>
      <c r="S292" s="89">
        <f>IF(Zwemmen!F291="Techniek",Zwemmen!I291,0)</f>
        <v>0</v>
      </c>
      <c r="T292" s="89">
        <f>IF(Zwemmen!F291="Extensieve uithouding",Zwemmen!I291,0)</f>
        <v>0</v>
      </c>
      <c r="U292" s="89">
        <f>IF(Zwemmen!F291="Intensieve uithouding",Zwemmen!I291,0)</f>
        <v>0</v>
      </c>
      <c r="V292" s="89">
        <f>IF(Zwemmen!F291="Snelheid",Zwemmen!I291,0)</f>
        <v>0</v>
      </c>
      <c r="W292" s="96">
        <f>IF(Zwemmen!F291="Wedstrijd",Zwemmen!I291,0)</f>
        <v>0</v>
      </c>
      <c r="X292" s="124"/>
      <c r="Y292" s="8">
        <f>IF(Fietsen!H291="Wegfiets",Fietsen!I291,0)</f>
        <v>0</v>
      </c>
      <c r="Z292" s="8">
        <f>IF(Fietsen!H291="Tijdritfiets",Fietsen!I291,0)</f>
        <v>0</v>
      </c>
      <c r="AA292" s="8">
        <f>IF(Fietsen!H291="Mountainbike",Fietsen!I291,0)</f>
        <v>0</v>
      </c>
      <c r="AB292" s="124"/>
      <c r="AC292" s="8">
        <f>IF(Fietsen!G291="Weg",Fietsen!I291,0)</f>
        <v>0</v>
      </c>
      <c r="AD292" s="8">
        <f>IF(Fietsen!G291="Rollen",Fietsen!I291,0)</f>
        <v>0</v>
      </c>
      <c r="AE292" s="8">
        <f>IF(Fietsen!G291="Veld",Fietsen!I291,0)</f>
        <v>0</v>
      </c>
      <c r="AF292" s="125"/>
      <c r="AG292" s="8">
        <f>IF(Fietsen!E291="Herstel",Fietsen!I291,0)</f>
        <v>0</v>
      </c>
      <c r="AH292" s="8">
        <f>IF(Fietsen!E291="LSD",Fietsen!I291,0)</f>
        <v>0</v>
      </c>
      <c r="AI292" s="8">
        <f>IF(Fietsen!E291="Extensieve uithouding",Fietsen!I291,0)</f>
        <v>0</v>
      </c>
      <c r="AJ292" s="8">
        <f>IF(Fietsen!E291="Intensieve uithouding",Fietsen!I291,0)</f>
        <v>0</v>
      </c>
      <c r="AK292" s="8">
        <f>IF(Fietsen!E291="Interval/Blokken",Fietsen!I291,0)</f>
        <v>0</v>
      </c>
      <c r="AL292" s="8">
        <f>IF(Fietsen!E291="VO2max",Fietsen!I291,0)</f>
        <v>0</v>
      </c>
      <c r="AM292" s="8">
        <f>IF(Fietsen!E291="Snelheid",Fietsen!I291,0)</f>
        <v>0</v>
      </c>
      <c r="AN292" s="8">
        <f>IF(Fietsen!E291="Souplesse",Fietsen!I291,0)</f>
        <v>0</v>
      </c>
      <c r="AO292" s="8">
        <f>IF(Fietsen!E291="Krachtuithouding",Fietsen!I291,0)</f>
        <v>0</v>
      </c>
      <c r="AP292" s="8">
        <f>IF(Fietsen!E291="Explosieve kracht",Fietsen!I291,0)</f>
        <v>0</v>
      </c>
      <c r="AQ292" s="8">
        <f>IF(Fietsen!E291="Wedstrijd",Fietsen!I291,0)</f>
        <v>0</v>
      </c>
      <c r="AR292" s="125"/>
      <c r="AS292" s="143">
        <f>IF(Lopen!G291="Weg",Lopen!H291,0)</f>
        <v>0</v>
      </c>
      <c r="AT292" s="8">
        <f>IF(Lopen!G291="Veld",Lopen!H291,0)</f>
        <v>0</v>
      </c>
      <c r="AU292" s="8">
        <f>IF(Lopen!G291="Piste",Lopen!H291,0)</f>
        <v>0</v>
      </c>
      <c r="AV292" s="139"/>
      <c r="AW292" s="8">
        <f>IF(Lopen!E291="Herstel",Lopen!H291,0)</f>
        <v>0</v>
      </c>
      <c r="AX292" s="8">
        <f>IF(Lopen!E291="Extensieve duur",Lopen!H291,0)</f>
        <v>0</v>
      </c>
      <c r="AY292" s="8">
        <f>IF(Lopen!E291="Tempoloop",Lopen!H291,0)</f>
        <v>0</v>
      </c>
      <c r="AZ292" s="8">
        <f>IF(Lopen!E291="Wisselloop",Lopen!H291,0)</f>
        <v>0</v>
      </c>
      <c r="BA292" s="8">
        <f>IF(Lopen!E291="Blokloop",Lopen!H291,0)</f>
        <v>0</v>
      </c>
      <c r="BB292" s="8">
        <f>IF(Lopen!E291="Versnellingen",Lopen!H291,0)</f>
        <v>0</v>
      </c>
      <c r="BC292" s="8">
        <f>IF(Lopen!E291="Fartlek",Lopen!H291,0)</f>
        <v>0</v>
      </c>
      <c r="BD292" s="8">
        <f>IF(Lopen!E291="Krachttraining",Lopen!H291,0)</f>
        <v>0</v>
      </c>
      <c r="BE292" s="144">
        <f>IF(Lopen!E291="Wedstrijd",Lopen!H291,0)</f>
        <v>0</v>
      </c>
    </row>
    <row r="293" spans="1:57">
      <c r="A293" s="199"/>
      <c r="B293" s="83" t="s">
        <v>17</v>
      </c>
      <c r="C293" s="75">
        <v>40738</v>
      </c>
      <c r="D293" s="153"/>
      <c r="E293" s="85">
        <f>IF(Zwemmen!H292&gt;0,1,0)</f>
        <v>0</v>
      </c>
      <c r="F293" s="85">
        <f>IF(Fietsen!I292&gt;0,1,0)</f>
        <v>0</v>
      </c>
      <c r="G293" s="85">
        <f>IF(Lopen!H292&gt;0,1,0)</f>
        <v>0</v>
      </c>
      <c r="H293" s="107"/>
      <c r="I293" s="95">
        <f>IF(Zwemmen!E292="Zwembad Aalst",1,0)</f>
        <v>0</v>
      </c>
      <c r="J293" s="85">
        <f>IF(Zwemmen!E292="Zwembad Brussel",1,0)</f>
        <v>0</v>
      </c>
      <c r="K293" s="85">
        <f>IF(Zwemmen!E292="Zwembad Wachtebeke",1,0)</f>
        <v>0</v>
      </c>
      <c r="L293" s="85">
        <f>IF(Zwemmen!E292="Zwembad Ander",1,0)</f>
        <v>0</v>
      </c>
      <c r="M293" s="85">
        <f>IF(Zwemmen!E292="Open Water Nieuwdonk",1,0)</f>
        <v>0</v>
      </c>
      <c r="N293" s="85">
        <f>IF(Zwemmen!E292="Open Water Ander",1,0)</f>
        <v>0</v>
      </c>
      <c r="O293" s="104"/>
      <c r="P293" s="85">
        <f t="shared" si="15"/>
        <v>0</v>
      </c>
      <c r="Q293" s="85">
        <f t="shared" si="16"/>
        <v>0</v>
      </c>
      <c r="R293" s="104"/>
      <c r="S293" s="89">
        <f>IF(Zwemmen!F292="Techniek",Zwemmen!I292,0)</f>
        <v>0</v>
      </c>
      <c r="T293" s="89">
        <f>IF(Zwemmen!F292="Extensieve uithouding",Zwemmen!I292,0)</f>
        <v>0</v>
      </c>
      <c r="U293" s="89">
        <f>IF(Zwemmen!F292="Intensieve uithouding",Zwemmen!I292,0)</f>
        <v>0</v>
      </c>
      <c r="V293" s="89">
        <f>IF(Zwemmen!F292="Snelheid",Zwemmen!I292,0)</f>
        <v>0</v>
      </c>
      <c r="W293" s="96">
        <f>IF(Zwemmen!F292="Wedstrijd",Zwemmen!I292,0)</f>
        <v>0</v>
      </c>
      <c r="X293" s="124"/>
      <c r="Y293" s="8">
        <f>IF(Fietsen!H292="Wegfiets",Fietsen!I292,0)</f>
        <v>0</v>
      </c>
      <c r="Z293" s="8">
        <f>IF(Fietsen!H292="Tijdritfiets",Fietsen!I292,0)</f>
        <v>0</v>
      </c>
      <c r="AA293" s="8">
        <f>IF(Fietsen!H292="Mountainbike",Fietsen!I292,0)</f>
        <v>0</v>
      </c>
      <c r="AB293" s="124"/>
      <c r="AC293" s="8">
        <f>IF(Fietsen!G292="Weg",Fietsen!I292,0)</f>
        <v>0</v>
      </c>
      <c r="AD293" s="8">
        <f>IF(Fietsen!G292="Rollen",Fietsen!I292,0)</f>
        <v>0</v>
      </c>
      <c r="AE293" s="8">
        <f>IF(Fietsen!G292="Veld",Fietsen!I292,0)</f>
        <v>0</v>
      </c>
      <c r="AF293" s="125"/>
      <c r="AG293" s="8">
        <f>IF(Fietsen!E292="Herstel",Fietsen!I292,0)</f>
        <v>0</v>
      </c>
      <c r="AH293" s="8">
        <f>IF(Fietsen!E292="LSD",Fietsen!I292,0)</f>
        <v>0</v>
      </c>
      <c r="AI293" s="8">
        <f>IF(Fietsen!E292="Extensieve uithouding",Fietsen!I292,0)</f>
        <v>0</v>
      </c>
      <c r="AJ293" s="8">
        <f>IF(Fietsen!E292="Intensieve uithouding",Fietsen!I292,0)</f>
        <v>0</v>
      </c>
      <c r="AK293" s="8">
        <f>IF(Fietsen!E292="Interval/Blokken",Fietsen!I292,0)</f>
        <v>0</v>
      </c>
      <c r="AL293" s="8">
        <f>IF(Fietsen!E292="VO2max",Fietsen!I292,0)</f>
        <v>0</v>
      </c>
      <c r="AM293" s="8">
        <f>IF(Fietsen!E292="Snelheid",Fietsen!I292,0)</f>
        <v>0</v>
      </c>
      <c r="AN293" s="8">
        <f>IF(Fietsen!E292="Souplesse",Fietsen!I292,0)</f>
        <v>0</v>
      </c>
      <c r="AO293" s="8">
        <f>IF(Fietsen!E292="Krachtuithouding",Fietsen!I292,0)</f>
        <v>0</v>
      </c>
      <c r="AP293" s="8">
        <f>IF(Fietsen!E292="Explosieve kracht",Fietsen!I292,0)</f>
        <v>0</v>
      </c>
      <c r="AQ293" s="8">
        <f>IF(Fietsen!E292="Wedstrijd",Fietsen!I292,0)</f>
        <v>0</v>
      </c>
      <c r="AR293" s="125"/>
      <c r="AS293" s="143">
        <f>IF(Lopen!G292="Weg",Lopen!H292,0)</f>
        <v>0</v>
      </c>
      <c r="AT293" s="8">
        <f>IF(Lopen!G292="Veld",Lopen!H292,0)</f>
        <v>0</v>
      </c>
      <c r="AU293" s="8">
        <f>IF(Lopen!G292="Piste",Lopen!H292,0)</f>
        <v>0</v>
      </c>
      <c r="AV293" s="139"/>
      <c r="AW293" s="8">
        <f>IF(Lopen!E292="Herstel",Lopen!H292,0)</f>
        <v>0</v>
      </c>
      <c r="AX293" s="8">
        <f>IF(Lopen!E292="Extensieve duur",Lopen!H292,0)</f>
        <v>0</v>
      </c>
      <c r="AY293" s="8">
        <f>IF(Lopen!E292="Tempoloop",Lopen!H292,0)</f>
        <v>0</v>
      </c>
      <c r="AZ293" s="8">
        <f>IF(Lopen!E292="Wisselloop",Lopen!H292,0)</f>
        <v>0</v>
      </c>
      <c r="BA293" s="8">
        <f>IF(Lopen!E292="Blokloop",Lopen!H292,0)</f>
        <v>0</v>
      </c>
      <c r="BB293" s="8">
        <f>IF(Lopen!E292="Versnellingen",Lopen!H292,0)</f>
        <v>0</v>
      </c>
      <c r="BC293" s="8">
        <f>IF(Lopen!E292="Fartlek",Lopen!H292,0)</f>
        <v>0</v>
      </c>
      <c r="BD293" s="8">
        <f>IF(Lopen!E292="Krachttraining",Lopen!H292,0)</f>
        <v>0</v>
      </c>
      <c r="BE293" s="144">
        <f>IF(Lopen!E292="Wedstrijd",Lopen!H292,0)</f>
        <v>0</v>
      </c>
    </row>
    <row r="294" spans="1:57">
      <c r="A294" s="199"/>
      <c r="B294" s="83" t="s">
        <v>11</v>
      </c>
      <c r="C294" s="75">
        <v>40739</v>
      </c>
      <c r="D294" s="153"/>
      <c r="E294" s="85">
        <f>IF(Zwemmen!H293&gt;0,1,0)</f>
        <v>0</v>
      </c>
      <c r="F294" s="85">
        <f>IF(Fietsen!I293&gt;0,1,0)</f>
        <v>0</v>
      </c>
      <c r="G294" s="85">
        <f>IF(Lopen!H293&gt;0,1,0)</f>
        <v>0</v>
      </c>
      <c r="H294" s="107"/>
      <c r="I294" s="95">
        <f>IF(Zwemmen!E293="Zwembad Aalst",1,0)</f>
        <v>0</v>
      </c>
      <c r="J294" s="85">
        <f>IF(Zwemmen!E293="Zwembad Brussel",1,0)</f>
        <v>0</v>
      </c>
      <c r="K294" s="85">
        <f>IF(Zwemmen!E293="Zwembad Wachtebeke",1,0)</f>
        <v>0</v>
      </c>
      <c r="L294" s="85">
        <f>IF(Zwemmen!E293="Zwembad Ander",1,0)</f>
        <v>0</v>
      </c>
      <c r="M294" s="85">
        <f>IF(Zwemmen!E293="Open Water Nieuwdonk",1,0)</f>
        <v>0</v>
      </c>
      <c r="N294" s="85">
        <f>IF(Zwemmen!E293="Open Water Ander",1,0)</f>
        <v>0</v>
      </c>
      <c r="O294" s="104"/>
      <c r="P294" s="85">
        <f t="shared" si="15"/>
        <v>0</v>
      </c>
      <c r="Q294" s="85">
        <f t="shared" si="16"/>
        <v>0</v>
      </c>
      <c r="R294" s="104"/>
      <c r="S294" s="89">
        <f>IF(Zwemmen!F293="Techniek",Zwemmen!I293,0)</f>
        <v>0</v>
      </c>
      <c r="T294" s="89">
        <f>IF(Zwemmen!F293="Extensieve uithouding",Zwemmen!I293,0)</f>
        <v>0</v>
      </c>
      <c r="U294" s="89">
        <f>IF(Zwemmen!F293="Intensieve uithouding",Zwemmen!I293,0)</f>
        <v>0</v>
      </c>
      <c r="V294" s="89">
        <f>IF(Zwemmen!F293="Snelheid",Zwemmen!I293,0)</f>
        <v>0</v>
      </c>
      <c r="W294" s="96">
        <f>IF(Zwemmen!F293="Wedstrijd",Zwemmen!I293,0)</f>
        <v>0</v>
      </c>
      <c r="X294" s="124"/>
      <c r="Y294" s="8">
        <f>IF(Fietsen!H293="Wegfiets",Fietsen!I293,0)</f>
        <v>0</v>
      </c>
      <c r="Z294" s="8">
        <f>IF(Fietsen!H293="Tijdritfiets",Fietsen!I293,0)</f>
        <v>0</v>
      </c>
      <c r="AA294" s="8">
        <f>IF(Fietsen!H293="Mountainbike",Fietsen!I293,0)</f>
        <v>0</v>
      </c>
      <c r="AB294" s="124"/>
      <c r="AC294" s="8">
        <f>IF(Fietsen!G293="Weg",Fietsen!I293,0)</f>
        <v>0</v>
      </c>
      <c r="AD294" s="8">
        <f>IF(Fietsen!G293="Rollen",Fietsen!I293,0)</f>
        <v>0</v>
      </c>
      <c r="AE294" s="8">
        <f>IF(Fietsen!G293="Veld",Fietsen!I293,0)</f>
        <v>0</v>
      </c>
      <c r="AF294" s="125"/>
      <c r="AG294" s="8">
        <f>IF(Fietsen!E293="Herstel",Fietsen!I293,0)</f>
        <v>0</v>
      </c>
      <c r="AH294" s="8">
        <f>IF(Fietsen!E293="LSD",Fietsen!I293,0)</f>
        <v>0</v>
      </c>
      <c r="AI294" s="8">
        <f>IF(Fietsen!E293="Extensieve uithouding",Fietsen!I293,0)</f>
        <v>0</v>
      </c>
      <c r="AJ294" s="8">
        <f>IF(Fietsen!E293="Intensieve uithouding",Fietsen!I293,0)</f>
        <v>0</v>
      </c>
      <c r="AK294" s="8">
        <f>IF(Fietsen!E293="Interval/Blokken",Fietsen!I293,0)</f>
        <v>0</v>
      </c>
      <c r="AL294" s="8">
        <f>IF(Fietsen!E293="VO2max",Fietsen!I293,0)</f>
        <v>0</v>
      </c>
      <c r="AM294" s="8">
        <f>IF(Fietsen!E293="Snelheid",Fietsen!I293,0)</f>
        <v>0</v>
      </c>
      <c r="AN294" s="8">
        <f>IF(Fietsen!E293="Souplesse",Fietsen!I293,0)</f>
        <v>0</v>
      </c>
      <c r="AO294" s="8">
        <f>IF(Fietsen!E293="Krachtuithouding",Fietsen!I293,0)</f>
        <v>0</v>
      </c>
      <c r="AP294" s="8">
        <f>IF(Fietsen!E293="Explosieve kracht",Fietsen!I293,0)</f>
        <v>0</v>
      </c>
      <c r="AQ294" s="8">
        <f>IF(Fietsen!E293="Wedstrijd",Fietsen!I293,0)</f>
        <v>0</v>
      </c>
      <c r="AR294" s="125"/>
      <c r="AS294" s="143">
        <f>IF(Lopen!G293="Weg",Lopen!H293,0)</f>
        <v>0</v>
      </c>
      <c r="AT294" s="8">
        <f>IF(Lopen!G293="Veld",Lopen!H293,0)</f>
        <v>0</v>
      </c>
      <c r="AU294" s="8">
        <f>IF(Lopen!G293="Piste",Lopen!H293,0)</f>
        <v>0</v>
      </c>
      <c r="AV294" s="139"/>
      <c r="AW294" s="8">
        <f>IF(Lopen!E293="Herstel",Lopen!H293,0)</f>
        <v>0</v>
      </c>
      <c r="AX294" s="8">
        <f>IF(Lopen!E293="Extensieve duur",Lopen!H293,0)</f>
        <v>0</v>
      </c>
      <c r="AY294" s="8">
        <f>IF(Lopen!E293="Tempoloop",Lopen!H293,0)</f>
        <v>0</v>
      </c>
      <c r="AZ294" s="8">
        <f>IF(Lopen!E293="Wisselloop",Lopen!H293,0)</f>
        <v>0</v>
      </c>
      <c r="BA294" s="8">
        <f>IF(Lopen!E293="Blokloop",Lopen!H293,0)</f>
        <v>0</v>
      </c>
      <c r="BB294" s="8">
        <f>IF(Lopen!E293="Versnellingen",Lopen!H293,0)</f>
        <v>0</v>
      </c>
      <c r="BC294" s="8">
        <f>IF(Lopen!E293="Fartlek",Lopen!H293,0)</f>
        <v>0</v>
      </c>
      <c r="BD294" s="8">
        <f>IF(Lopen!E293="Krachttraining",Lopen!H293,0)</f>
        <v>0</v>
      </c>
      <c r="BE294" s="144">
        <f>IF(Lopen!E293="Wedstrijd",Lopen!H293,0)</f>
        <v>0</v>
      </c>
    </row>
    <row r="295" spans="1:57">
      <c r="A295" s="199"/>
      <c r="B295" s="19" t="s">
        <v>12</v>
      </c>
      <c r="C295" s="77">
        <v>40740</v>
      </c>
      <c r="D295" s="153"/>
      <c r="E295" s="86">
        <f>IF(Zwemmen!H294&gt;0,1,0)</f>
        <v>0</v>
      </c>
      <c r="F295" s="86">
        <f>IF(Fietsen!I294&gt;0,1,0)</f>
        <v>0</v>
      </c>
      <c r="G295" s="86">
        <f>IF(Lopen!H294&gt;0,1,0)</f>
        <v>0</v>
      </c>
      <c r="H295" s="107"/>
      <c r="I295" s="97">
        <f>IF(Zwemmen!E294="Zwembad Aalst",1,0)</f>
        <v>0</v>
      </c>
      <c r="J295" s="86">
        <f>IF(Zwemmen!E294="Zwembad Brussel",1,0)</f>
        <v>0</v>
      </c>
      <c r="K295" s="86">
        <f>IF(Zwemmen!E294="Zwembad Wachtebeke",1,0)</f>
        <v>0</v>
      </c>
      <c r="L295" s="86">
        <f>IF(Zwemmen!E294="Zwembad Ander",1,0)</f>
        <v>0</v>
      </c>
      <c r="M295" s="86">
        <f>IF(Zwemmen!E294="Open Water Nieuwdonk",1,0)</f>
        <v>0</v>
      </c>
      <c r="N295" s="86">
        <f>IF(Zwemmen!E294="Open Water Ander",1,0)</f>
        <v>0</v>
      </c>
      <c r="O295" s="104"/>
      <c r="P295" s="86">
        <f t="shared" si="15"/>
        <v>0</v>
      </c>
      <c r="Q295" s="86">
        <f t="shared" si="16"/>
        <v>0</v>
      </c>
      <c r="R295" s="104"/>
      <c r="S295" s="90">
        <f>IF(Zwemmen!F294="Techniek",Zwemmen!I294,0)</f>
        <v>0</v>
      </c>
      <c r="T295" s="90">
        <f>IF(Zwemmen!F294="Extensieve uithouding",Zwemmen!I294,0)</f>
        <v>0</v>
      </c>
      <c r="U295" s="90">
        <f>IF(Zwemmen!F294="Intensieve uithouding",Zwemmen!I294,0)</f>
        <v>0</v>
      </c>
      <c r="V295" s="90">
        <f>IF(Zwemmen!F294="Snelheid",Zwemmen!I294,0)</f>
        <v>0</v>
      </c>
      <c r="W295" s="98">
        <f>IF(Zwemmen!F294="Wedstrijd",Zwemmen!I294,0)</f>
        <v>0</v>
      </c>
      <c r="X295" s="124"/>
      <c r="Y295" s="122">
        <f>IF(Fietsen!H294="Wegfiets",Fietsen!I294,0)</f>
        <v>0</v>
      </c>
      <c r="Z295" s="122">
        <f>IF(Fietsen!H294="Tijdritfiets",Fietsen!I294,0)</f>
        <v>0</v>
      </c>
      <c r="AA295" s="122">
        <f>IF(Fietsen!H294="Mountainbike",Fietsen!I294,0)</f>
        <v>0</v>
      </c>
      <c r="AB295" s="124"/>
      <c r="AC295" s="122">
        <f>IF(Fietsen!G294="Weg",Fietsen!I294,0)</f>
        <v>0</v>
      </c>
      <c r="AD295" s="122">
        <f>IF(Fietsen!G294="Rollen",Fietsen!I294,0)</f>
        <v>0</v>
      </c>
      <c r="AE295" s="122">
        <f>IF(Fietsen!G294="Veld",Fietsen!I294,0)</f>
        <v>0</v>
      </c>
      <c r="AF295" s="125"/>
      <c r="AG295" s="122">
        <f>IF(Fietsen!E294="Herstel",Fietsen!I294,0)</f>
        <v>0</v>
      </c>
      <c r="AH295" s="122">
        <f>IF(Fietsen!E294="LSD",Fietsen!I294,0)</f>
        <v>0</v>
      </c>
      <c r="AI295" s="122">
        <f>IF(Fietsen!E294="Extensieve uithouding",Fietsen!I294,0)</f>
        <v>0</v>
      </c>
      <c r="AJ295" s="122">
        <f>IF(Fietsen!E294="Intensieve uithouding",Fietsen!I294,0)</f>
        <v>0</v>
      </c>
      <c r="AK295" s="122">
        <f>IF(Fietsen!E294="Interval/Blokken",Fietsen!I294,0)</f>
        <v>0</v>
      </c>
      <c r="AL295" s="122">
        <f>IF(Fietsen!E294="VO2max",Fietsen!I294,0)</f>
        <v>0</v>
      </c>
      <c r="AM295" s="122">
        <f>IF(Fietsen!E294="Snelheid",Fietsen!I294,0)</f>
        <v>0</v>
      </c>
      <c r="AN295" s="122">
        <f>IF(Fietsen!E294="Souplesse",Fietsen!I294,0)</f>
        <v>0</v>
      </c>
      <c r="AO295" s="122">
        <f>IF(Fietsen!E294="Krachtuithouding",Fietsen!I294,0)</f>
        <v>0</v>
      </c>
      <c r="AP295" s="122">
        <f>IF(Fietsen!E294="Explosieve kracht",Fietsen!I294,0)</f>
        <v>0</v>
      </c>
      <c r="AQ295" s="122">
        <f>IF(Fietsen!E294="Wedstrijd",Fietsen!I294,0)</f>
        <v>0</v>
      </c>
      <c r="AR295" s="125"/>
      <c r="AS295" s="141">
        <f>IF(Lopen!G294="Weg",Lopen!H294,0)</f>
        <v>0</v>
      </c>
      <c r="AT295" s="122">
        <f>IF(Lopen!G294="Veld",Lopen!H294,0)</f>
        <v>0</v>
      </c>
      <c r="AU295" s="122">
        <f>IF(Lopen!G294="Piste",Lopen!H294,0)</f>
        <v>0</v>
      </c>
      <c r="AV295" s="139"/>
      <c r="AW295" s="122">
        <f>IF(Lopen!E294="Herstel",Lopen!H294,0)</f>
        <v>0</v>
      </c>
      <c r="AX295" s="122">
        <f>IF(Lopen!E294="Extensieve duur",Lopen!H294,0)</f>
        <v>0</v>
      </c>
      <c r="AY295" s="122">
        <f>IF(Lopen!E294="Tempoloop",Lopen!H294,0)</f>
        <v>0</v>
      </c>
      <c r="AZ295" s="122">
        <f>IF(Lopen!E294="Wisselloop",Lopen!H294,0)</f>
        <v>0</v>
      </c>
      <c r="BA295" s="122">
        <f>IF(Lopen!E294="Blokloop",Lopen!H294,0)</f>
        <v>0</v>
      </c>
      <c r="BB295" s="122">
        <f>IF(Lopen!E294="Versnellingen",Lopen!H294,0)</f>
        <v>0</v>
      </c>
      <c r="BC295" s="122">
        <f>IF(Lopen!E294="Fartlek",Lopen!H294,0)</f>
        <v>0</v>
      </c>
      <c r="BD295" s="122">
        <f>IF(Lopen!E294="Krachttraining",Lopen!H294,0)</f>
        <v>0</v>
      </c>
      <c r="BE295" s="142">
        <f>IF(Lopen!E294="Wedstrijd",Lopen!H294,0)</f>
        <v>0</v>
      </c>
    </row>
    <row r="296" spans="1:57">
      <c r="A296" s="199"/>
      <c r="B296" s="19" t="s">
        <v>13</v>
      </c>
      <c r="C296" s="77">
        <v>40741</v>
      </c>
      <c r="D296" s="153"/>
      <c r="E296" s="86">
        <f>IF(Zwemmen!H295&gt;0,1,0)</f>
        <v>0</v>
      </c>
      <c r="F296" s="86">
        <f>IF(Fietsen!I295&gt;0,1,0)</f>
        <v>0</v>
      </c>
      <c r="G296" s="86">
        <f>IF(Lopen!H295&gt;0,1,0)</f>
        <v>0</v>
      </c>
      <c r="H296" s="107"/>
      <c r="I296" s="97">
        <f>IF(Zwemmen!E295="Zwembad Aalst",1,0)</f>
        <v>0</v>
      </c>
      <c r="J296" s="86">
        <f>IF(Zwemmen!E295="Zwembad Brussel",1,0)</f>
        <v>0</v>
      </c>
      <c r="K296" s="86">
        <f>IF(Zwemmen!E295="Zwembad Wachtebeke",1,0)</f>
        <v>0</v>
      </c>
      <c r="L296" s="86">
        <f>IF(Zwemmen!E295="Zwembad Ander",1,0)</f>
        <v>0</v>
      </c>
      <c r="M296" s="86">
        <f>IF(Zwemmen!E295="Open Water Nieuwdonk",1,0)</f>
        <v>0</v>
      </c>
      <c r="N296" s="86">
        <f>IF(Zwemmen!E295="Open Water Ander",1,0)</f>
        <v>0</v>
      </c>
      <c r="O296" s="104"/>
      <c r="P296" s="86">
        <f t="shared" si="15"/>
        <v>0</v>
      </c>
      <c r="Q296" s="86">
        <f t="shared" si="16"/>
        <v>0</v>
      </c>
      <c r="R296" s="104"/>
      <c r="S296" s="90">
        <f>IF(Zwemmen!F295="Techniek",Zwemmen!I295,0)</f>
        <v>0</v>
      </c>
      <c r="T296" s="90">
        <f>IF(Zwemmen!F295="Extensieve uithouding",Zwemmen!I295,0)</f>
        <v>0</v>
      </c>
      <c r="U296" s="90">
        <f>IF(Zwemmen!F295="Intensieve uithouding",Zwemmen!I295,0)</f>
        <v>0</v>
      </c>
      <c r="V296" s="90">
        <f>IF(Zwemmen!F295="Snelheid",Zwemmen!I295,0)</f>
        <v>0</v>
      </c>
      <c r="W296" s="98">
        <f>IF(Zwemmen!F295="Wedstrijd",Zwemmen!I295,0)</f>
        <v>0</v>
      </c>
      <c r="X296" s="124"/>
      <c r="Y296" s="122">
        <f>IF(Fietsen!H295="Wegfiets",Fietsen!I295,0)</f>
        <v>0</v>
      </c>
      <c r="Z296" s="122">
        <f>IF(Fietsen!H295="Tijdritfiets",Fietsen!I295,0)</f>
        <v>0</v>
      </c>
      <c r="AA296" s="122">
        <f>IF(Fietsen!H295="Mountainbike",Fietsen!I295,0)</f>
        <v>0</v>
      </c>
      <c r="AB296" s="124"/>
      <c r="AC296" s="122">
        <f>IF(Fietsen!G295="Weg",Fietsen!I295,0)</f>
        <v>0</v>
      </c>
      <c r="AD296" s="122">
        <f>IF(Fietsen!G295="Rollen",Fietsen!I295,0)</f>
        <v>0</v>
      </c>
      <c r="AE296" s="122">
        <f>IF(Fietsen!G295="Veld",Fietsen!I295,0)</f>
        <v>0</v>
      </c>
      <c r="AF296" s="125"/>
      <c r="AG296" s="122">
        <f>IF(Fietsen!E295="Herstel",Fietsen!I295,0)</f>
        <v>0</v>
      </c>
      <c r="AH296" s="122">
        <f>IF(Fietsen!E295="LSD",Fietsen!I295,0)</f>
        <v>0</v>
      </c>
      <c r="AI296" s="122">
        <f>IF(Fietsen!E295="Extensieve uithouding",Fietsen!I295,0)</f>
        <v>0</v>
      </c>
      <c r="AJ296" s="122">
        <f>IF(Fietsen!E295="Intensieve uithouding",Fietsen!I295,0)</f>
        <v>0</v>
      </c>
      <c r="AK296" s="122">
        <f>IF(Fietsen!E295="Interval/Blokken",Fietsen!I295,0)</f>
        <v>0</v>
      </c>
      <c r="AL296" s="122">
        <f>IF(Fietsen!E295="VO2max",Fietsen!I295,0)</f>
        <v>0</v>
      </c>
      <c r="AM296" s="122">
        <f>IF(Fietsen!E295="Snelheid",Fietsen!I295,0)</f>
        <v>0</v>
      </c>
      <c r="AN296" s="122">
        <f>IF(Fietsen!E295="Souplesse",Fietsen!I295,0)</f>
        <v>0</v>
      </c>
      <c r="AO296" s="122">
        <f>IF(Fietsen!E295="Krachtuithouding",Fietsen!I295,0)</f>
        <v>0</v>
      </c>
      <c r="AP296" s="122">
        <f>IF(Fietsen!E295="Explosieve kracht",Fietsen!I295,0)</f>
        <v>0</v>
      </c>
      <c r="AQ296" s="122">
        <f>IF(Fietsen!E295="Wedstrijd",Fietsen!I295,0)</f>
        <v>0</v>
      </c>
      <c r="AR296" s="125"/>
      <c r="AS296" s="141">
        <f>IF(Lopen!G295="Weg",Lopen!H295,0)</f>
        <v>0</v>
      </c>
      <c r="AT296" s="122">
        <f>IF(Lopen!G295="Veld",Lopen!H295,0)</f>
        <v>0</v>
      </c>
      <c r="AU296" s="122">
        <f>IF(Lopen!G295="Piste",Lopen!H295,0)</f>
        <v>0</v>
      </c>
      <c r="AV296" s="139"/>
      <c r="AW296" s="122">
        <f>IF(Lopen!E295="Herstel",Lopen!H295,0)</f>
        <v>0</v>
      </c>
      <c r="AX296" s="122">
        <f>IF(Lopen!E295="Extensieve duur",Lopen!H295,0)</f>
        <v>0</v>
      </c>
      <c r="AY296" s="122">
        <f>IF(Lopen!E295="Tempoloop",Lopen!H295,0)</f>
        <v>0</v>
      </c>
      <c r="AZ296" s="122">
        <f>IF(Lopen!E295="Wisselloop",Lopen!H295,0)</f>
        <v>0</v>
      </c>
      <c r="BA296" s="122">
        <f>IF(Lopen!E295="Blokloop",Lopen!H295,0)</f>
        <v>0</v>
      </c>
      <c r="BB296" s="122">
        <f>IF(Lopen!E295="Versnellingen",Lopen!H295,0)</f>
        <v>0</v>
      </c>
      <c r="BC296" s="122">
        <f>IF(Lopen!E295="Fartlek",Lopen!H295,0)</f>
        <v>0</v>
      </c>
      <c r="BD296" s="122">
        <f>IF(Lopen!E295="Krachttraining",Lopen!H295,0)</f>
        <v>0</v>
      </c>
      <c r="BE296" s="142">
        <f>IF(Lopen!E295="Wedstrijd",Lopen!H295,0)</f>
        <v>0</v>
      </c>
    </row>
    <row r="297" spans="1:57">
      <c r="A297" s="199" t="s">
        <v>62</v>
      </c>
      <c r="B297" s="83" t="s">
        <v>14</v>
      </c>
      <c r="C297" s="75">
        <v>40742</v>
      </c>
      <c r="D297" s="153"/>
      <c r="E297" s="85">
        <f>IF(Zwemmen!H296&gt;0,1,0)</f>
        <v>0</v>
      </c>
      <c r="F297" s="85">
        <f>IF(Fietsen!I296&gt;0,1,0)</f>
        <v>0</v>
      </c>
      <c r="G297" s="85">
        <f>IF(Lopen!H296&gt;0,1,0)</f>
        <v>0</v>
      </c>
      <c r="H297" s="107"/>
      <c r="I297" s="95">
        <f>IF(Zwemmen!E296="Zwembad Aalst",1,0)</f>
        <v>0</v>
      </c>
      <c r="J297" s="85">
        <f>IF(Zwemmen!E296="Zwembad Brussel",1,0)</f>
        <v>0</v>
      </c>
      <c r="K297" s="85">
        <f>IF(Zwemmen!E296="Zwembad Wachtebeke",1,0)</f>
        <v>0</v>
      </c>
      <c r="L297" s="85">
        <f>IF(Zwemmen!E296="Zwembad Ander",1,0)</f>
        <v>0</v>
      </c>
      <c r="M297" s="85">
        <f>IF(Zwemmen!E296="Open Water Nieuwdonk",1,0)</f>
        <v>0</v>
      </c>
      <c r="N297" s="85">
        <f>IF(Zwemmen!E296="Open Water Ander",1,0)</f>
        <v>0</v>
      </c>
      <c r="O297" s="104"/>
      <c r="P297" s="85">
        <f t="shared" si="15"/>
        <v>0</v>
      </c>
      <c r="Q297" s="85">
        <f t="shared" si="16"/>
        <v>0</v>
      </c>
      <c r="R297" s="104"/>
      <c r="S297" s="89">
        <f>IF(Zwemmen!F296="Techniek",Zwemmen!I296,0)</f>
        <v>0</v>
      </c>
      <c r="T297" s="89">
        <f>IF(Zwemmen!F296="Extensieve uithouding",Zwemmen!I296,0)</f>
        <v>0</v>
      </c>
      <c r="U297" s="89">
        <f>IF(Zwemmen!F296="Intensieve uithouding",Zwemmen!I296,0)</f>
        <v>0</v>
      </c>
      <c r="V297" s="89">
        <f>IF(Zwemmen!F296="Snelheid",Zwemmen!I296,0)</f>
        <v>0</v>
      </c>
      <c r="W297" s="96">
        <f>IF(Zwemmen!F296="Wedstrijd",Zwemmen!I296,0)</f>
        <v>0</v>
      </c>
      <c r="X297" s="124"/>
      <c r="Y297" s="8">
        <f>IF(Fietsen!H296="Wegfiets",Fietsen!I296,0)</f>
        <v>0</v>
      </c>
      <c r="Z297" s="8">
        <f>IF(Fietsen!H296="Tijdritfiets",Fietsen!I296,0)</f>
        <v>0</v>
      </c>
      <c r="AA297" s="8">
        <f>IF(Fietsen!H296="Mountainbike",Fietsen!I296,0)</f>
        <v>0</v>
      </c>
      <c r="AB297" s="124"/>
      <c r="AC297" s="8">
        <f>IF(Fietsen!G296="Weg",Fietsen!I296,0)</f>
        <v>0</v>
      </c>
      <c r="AD297" s="8">
        <f>IF(Fietsen!G296="Rollen",Fietsen!I296,0)</f>
        <v>0</v>
      </c>
      <c r="AE297" s="8">
        <f>IF(Fietsen!G296="Veld",Fietsen!I296,0)</f>
        <v>0</v>
      </c>
      <c r="AF297" s="125"/>
      <c r="AG297" s="8">
        <f>IF(Fietsen!E296="Herstel",Fietsen!I296,0)</f>
        <v>0</v>
      </c>
      <c r="AH297" s="8">
        <f>IF(Fietsen!E296="LSD",Fietsen!I296,0)</f>
        <v>0</v>
      </c>
      <c r="AI297" s="8">
        <f>IF(Fietsen!E296="Extensieve uithouding",Fietsen!I296,0)</f>
        <v>0</v>
      </c>
      <c r="AJ297" s="8">
        <f>IF(Fietsen!E296="Intensieve uithouding",Fietsen!I296,0)</f>
        <v>0</v>
      </c>
      <c r="AK297" s="8">
        <f>IF(Fietsen!E296="Interval/Blokken",Fietsen!I296,0)</f>
        <v>0</v>
      </c>
      <c r="AL297" s="8">
        <f>IF(Fietsen!E296="VO2max",Fietsen!I296,0)</f>
        <v>0</v>
      </c>
      <c r="AM297" s="8">
        <f>IF(Fietsen!E296="Snelheid",Fietsen!I296,0)</f>
        <v>0</v>
      </c>
      <c r="AN297" s="8">
        <f>IF(Fietsen!E296="Souplesse",Fietsen!I296,0)</f>
        <v>0</v>
      </c>
      <c r="AO297" s="8">
        <f>IF(Fietsen!E296="Krachtuithouding",Fietsen!I296,0)</f>
        <v>0</v>
      </c>
      <c r="AP297" s="8">
        <f>IF(Fietsen!E296="Explosieve kracht",Fietsen!I296,0)</f>
        <v>0</v>
      </c>
      <c r="AQ297" s="8">
        <f>IF(Fietsen!E296="Wedstrijd",Fietsen!I296,0)</f>
        <v>0</v>
      </c>
      <c r="AR297" s="125"/>
      <c r="AS297" s="143">
        <f>IF(Lopen!G296="Weg",Lopen!H296,0)</f>
        <v>0</v>
      </c>
      <c r="AT297" s="8">
        <f>IF(Lopen!G296="Veld",Lopen!H296,0)</f>
        <v>0</v>
      </c>
      <c r="AU297" s="8">
        <f>IF(Lopen!G296="Piste",Lopen!H296,0)</f>
        <v>0</v>
      </c>
      <c r="AV297" s="139"/>
      <c r="AW297" s="8">
        <f>IF(Lopen!E296="Herstel",Lopen!H296,0)</f>
        <v>0</v>
      </c>
      <c r="AX297" s="8">
        <f>IF(Lopen!E296="Extensieve duur",Lopen!H296,0)</f>
        <v>0</v>
      </c>
      <c r="AY297" s="8">
        <f>IF(Lopen!E296="Tempoloop",Lopen!H296,0)</f>
        <v>0</v>
      </c>
      <c r="AZ297" s="8">
        <f>IF(Lopen!E296="Wisselloop",Lopen!H296,0)</f>
        <v>0</v>
      </c>
      <c r="BA297" s="8">
        <f>IF(Lopen!E296="Blokloop",Lopen!H296,0)</f>
        <v>0</v>
      </c>
      <c r="BB297" s="8">
        <f>IF(Lopen!E296="Versnellingen",Lopen!H296,0)</f>
        <v>0</v>
      </c>
      <c r="BC297" s="8">
        <f>IF(Lopen!E296="Fartlek",Lopen!H296,0)</f>
        <v>0</v>
      </c>
      <c r="BD297" s="8">
        <f>IF(Lopen!E296="Krachttraining",Lopen!H296,0)</f>
        <v>0</v>
      </c>
      <c r="BE297" s="144">
        <f>IF(Lopen!E296="Wedstrijd",Lopen!H296,0)</f>
        <v>0</v>
      </c>
    </row>
    <row r="298" spans="1:57">
      <c r="A298" s="199"/>
      <c r="B298" s="83" t="s">
        <v>15</v>
      </c>
      <c r="C298" s="75">
        <v>40743</v>
      </c>
      <c r="D298" s="153"/>
      <c r="E298" s="85">
        <f>IF(Zwemmen!H297&gt;0,1,0)</f>
        <v>0</v>
      </c>
      <c r="F298" s="85">
        <f>IF(Fietsen!I297&gt;0,1,0)</f>
        <v>0</v>
      </c>
      <c r="G298" s="85">
        <f>IF(Lopen!H297&gt;0,1,0)</f>
        <v>0</v>
      </c>
      <c r="H298" s="107"/>
      <c r="I298" s="95">
        <f>IF(Zwemmen!E297="Zwembad Aalst",1,0)</f>
        <v>0</v>
      </c>
      <c r="J298" s="85">
        <f>IF(Zwemmen!E297="Zwembad Brussel",1,0)</f>
        <v>0</v>
      </c>
      <c r="K298" s="85">
        <f>IF(Zwemmen!E297="Zwembad Wachtebeke",1,0)</f>
        <v>0</v>
      </c>
      <c r="L298" s="85">
        <f>IF(Zwemmen!E297="Zwembad Ander",1,0)</f>
        <v>0</v>
      </c>
      <c r="M298" s="85">
        <f>IF(Zwemmen!E297="Open Water Nieuwdonk",1,0)</f>
        <v>0</v>
      </c>
      <c r="N298" s="85">
        <f>IF(Zwemmen!E297="Open Water Ander",1,0)</f>
        <v>0</v>
      </c>
      <c r="O298" s="104"/>
      <c r="P298" s="85">
        <f t="shared" si="15"/>
        <v>0</v>
      </c>
      <c r="Q298" s="85">
        <f t="shared" si="16"/>
        <v>0</v>
      </c>
      <c r="R298" s="104"/>
      <c r="S298" s="89">
        <f>IF(Zwemmen!F297="Techniek",Zwemmen!I297,0)</f>
        <v>0</v>
      </c>
      <c r="T298" s="89">
        <f>IF(Zwemmen!F297="Extensieve uithouding",Zwemmen!I297,0)</f>
        <v>0</v>
      </c>
      <c r="U298" s="89">
        <f>IF(Zwemmen!F297="Intensieve uithouding",Zwemmen!I297,0)</f>
        <v>0</v>
      </c>
      <c r="V298" s="89">
        <f>IF(Zwemmen!F297="Snelheid",Zwemmen!I297,0)</f>
        <v>0</v>
      </c>
      <c r="W298" s="96">
        <f>IF(Zwemmen!F297="Wedstrijd",Zwemmen!I297,0)</f>
        <v>0</v>
      </c>
      <c r="X298" s="124"/>
      <c r="Y298" s="8">
        <f>IF(Fietsen!H297="Wegfiets",Fietsen!I297,0)</f>
        <v>0</v>
      </c>
      <c r="Z298" s="8">
        <f>IF(Fietsen!H297="Tijdritfiets",Fietsen!I297,0)</f>
        <v>0</v>
      </c>
      <c r="AA298" s="8">
        <f>IF(Fietsen!H297="Mountainbike",Fietsen!I297,0)</f>
        <v>0</v>
      </c>
      <c r="AB298" s="124"/>
      <c r="AC298" s="8">
        <f>IF(Fietsen!G297="Weg",Fietsen!I297,0)</f>
        <v>0</v>
      </c>
      <c r="AD298" s="8">
        <f>IF(Fietsen!G297="Rollen",Fietsen!I297,0)</f>
        <v>0</v>
      </c>
      <c r="AE298" s="8">
        <f>IF(Fietsen!G297="Veld",Fietsen!I297,0)</f>
        <v>0</v>
      </c>
      <c r="AF298" s="125"/>
      <c r="AG298" s="8">
        <f>IF(Fietsen!E297="Herstel",Fietsen!I297,0)</f>
        <v>0</v>
      </c>
      <c r="AH298" s="8">
        <f>IF(Fietsen!E297="LSD",Fietsen!I297,0)</f>
        <v>0</v>
      </c>
      <c r="AI298" s="8">
        <f>IF(Fietsen!E297="Extensieve uithouding",Fietsen!I297,0)</f>
        <v>0</v>
      </c>
      <c r="AJ298" s="8">
        <f>IF(Fietsen!E297="Intensieve uithouding",Fietsen!I297,0)</f>
        <v>0</v>
      </c>
      <c r="AK298" s="8">
        <f>IF(Fietsen!E297="Interval/Blokken",Fietsen!I297,0)</f>
        <v>0</v>
      </c>
      <c r="AL298" s="8">
        <f>IF(Fietsen!E297="VO2max",Fietsen!I297,0)</f>
        <v>0</v>
      </c>
      <c r="AM298" s="8">
        <f>IF(Fietsen!E297="Snelheid",Fietsen!I297,0)</f>
        <v>0</v>
      </c>
      <c r="AN298" s="8">
        <f>IF(Fietsen!E297="Souplesse",Fietsen!I297,0)</f>
        <v>0</v>
      </c>
      <c r="AO298" s="8">
        <f>IF(Fietsen!E297="Krachtuithouding",Fietsen!I297,0)</f>
        <v>0</v>
      </c>
      <c r="AP298" s="8">
        <f>IF(Fietsen!E297="Explosieve kracht",Fietsen!I297,0)</f>
        <v>0</v>
      </c>
      <c r="AQ298" s="8">
        <f>IF(Fietsen!E297="Wedstrijd",Fietsen!I297,0)</f>
        <v>0</v>
      </c>
      <c r="AR298" s="125"/>
      <c r="AS298" s="143">
        <f>IF(Lopen!G297="Weg",Lopen!H297,0)</f>
        <v>0</v>
      </c>
      <c r="AT298" s="8">
        <f>IF(Lopen!G297="Veld",Lopen!H297,0)</f>
        <v>0</v>
      </c>
      <c r="AU298" s="8">
        <f>IF(Lopen!G297="Piste",Lopen!H297,0)</f>
        <v>0</v>
      </c>
      <c r="AV298" s="139"/>
      <c r="AW298" s="8">
        <f>IF(Lopen!E297="Herstel",Lopen!H297,0)</f>
        <v>0</v>
      </c>
      <c r="AX298" s="8">
        <f>IF(Lopen!E297="Extensieve duur",Lopen!H297,0)</f>
        <v>0</v>
      </c>
      <c r="AY298" s="8">
        <f>IF(Lopen!E297="Tempoloop",Lopen!H297,0)</f>
        <v>0</v>
      </c>
      <c r="AZ298" s="8">
        <f>IF(Lopen!E297="Wisselloop",Lopen!H297,0)</f>
        <v>0</v>
      </c>
      <c r="BA298" s="8">
        <f>IF(Lopen!E297="Blokloop",Lopen!H297,0)</f>
        <v>0</v>
      </c>
      <c r="BB298" s="8">
        <f>IF(Lopen!E297="Versnellingen",Lopen!H297,0)</f>
        <v>0</v>
      </c>
      <c r="BC298" s="8">
        <f>IF(Lopen!E297="Fartlek",Lopen!H297,0)</f>
        <v>0</v>
      </c>
      <c r="BD298" s="8">
        <f>IF(Lopen!E297="Krachttraining",Lopen!H297,0)</f>
        <v>0</v>
      </c>
      <c r="BE298" s="144">
        <f>IF(Lopen!E297="Wedstrijd",Lopen!H297,0)</f>
        <v>0</v>
      </c>
    </row>
    <row r="299" spans="1:57">
      <c r="A299" s="199"/>
      <c r="B299" s="83" t="s">
        <v>16</v>
      </c>
      <c r="C299" s="75">
        <v>40744</v>
      </c>
      <c r="D299" s="153"/>
      <c r="E299" s="85">
        <f>IF(Zwemmen!H298&gt;0,1,0)</f>
        <v>0</v>
      </c>
      <c r="F299" s="85">
        <f>IF(Fietsen!I298&gt;0,1,0)</f>
        <v>0</v>
      </c>
      <c r="G299" s="85">
        <f>IF(Lopen!H298&gt;0,1,0)</f>
        <v>0</v>
      </c>
      <c r="H299" s="107"/>
      <c r="I299" s="95">
        <f>IF(Zwemmen!E298="Zwembad Aalst",1,0)</f>
        <v>0</v>
      </c>
      <c r="J299" s="85">
        <f>IF(Zwemmen!E298="Zwembad Brussel",1,0)</f>
        <v>0</v>
      </c>
      <c r="K299" s="85">
        <f>IF(Zwemmen!E298="Zwembad Wachtebeke",1,0)</f>
        <v>0</v>
      </c>
      <c r="L299" s="85">
        <f>IF(Zwemmen!E298="Zwembad Ander",1,0)</f>
        <v>0</v>
      </c>
      <c r="M299" s="85">
        <f>IF(Zwemmen!E298="Open Water Nieuwdonk",1,0)</f>
        <v>0</v>
      </c>
      <c r="N299" s="85">
        <f>IF(Zwemmen!E298="Open Water Ander",1,0)</f>
        <v>0</v>
      </c>
      <c r="O299" s="104"/>
      <c r="P299" s="85">
        <f t="shared" si="15"/>
        <v>0</v>
      </c>
      <c r="Q299" s="85">
        <f t="shared" si="16"/>
        <v>0</v>
      </c>
      <c r="R299" s="104"/>
      <c r="S299" s="89">
        <f>IF(Zwemmen!F298="Techniek",Zwemmen!I298,0)</f>
        <v>0</v>
      </c>
      <c r="T299" s="89">
        <f>IF(Zwemmen!F298="Extensieve uithouding",Zwemmen!I298,0)</f>
        <v>0</v>
      </c>
      <c r="U299" s="89">
        <f>IF(Zwemmen!F298="Intensieve uithouding",Zwemmen!I298,0)</f>
        <v>0</v>
      </c>
      <c r="V299" s="89">
        <f>IF(Zwemmen!F298="Snelheid",Zwemmen!I298,0)</f>
        <v>0</v>
      </c>
      <c r="W299" s="96">
        <f>IF(Zwemmen!F298="Wedstrijd",Zwemmen!I298,0)</f>
        <v>0</v>
      </c>
      <c r="X299" s="124"/>
      <c r="Y299" s="8">
        <f>IF(Fietsen!H298="Wegfiets",Fietsen!I298,0)</f>
        <v>0</v>
      </c>
      <c r="Z299" s="8">
        <f>IF(Fietsen!H298="Tijdritfiets",Fietsen!I298,0)</f>
        <v>0</v>
      </c>
      <c r="AA299" s="8">
        <f>IF(Fietsen!H298="Mountainbike",Fietsen!I298,0)</f>
        <v>0</v>
      </c>
      <c r="AB299" s="124"/>
      <c r="AC299" s="8">
        <f>IF(Fietsen!G298="Weg",Fietsen!I298,0)</f>
        <v>0</v>
      </c>
      <c r="AD299" s="8">
        <f>IF(Fietsen!G298="Rollen",Fietsen!I298,0)</f>
        <v>0</v>
      </c>
      <c r="AE299" s="8">
        <f>IF(Fietsen!G298="Veld",Fietsen!I298,0)</f>
        <v>0</v>
      </c>
      <c r="AF299" s="125"/>
      <c r="AG299" s="8">
        <f>IF(Fietsen!E298="Herstel",Fietsen!I298,0)</f>
        <v>0</v>
      </c>
      <c r="AH299" s="8">
        <f>IF(Fietsen!E298="LSD",Fietsen!I298,0)</f>
        <v>0</v>
      </c>
      <c r="AI299" s="8">
        <f>IF(Fietsen!E298="Extensieve uithouding",Fietsen!I298,0)</f>
        <v>0</v>
      </c>
      <c r="AJ299" s="8">
        <f>IF(Fietsen!E298="Intensieve uithouding",Fietsen!I298,0)</f>
        <v>0</v>
      </c>
      <c r="AK299" s="8">
        <f>IF(Fietsen!E298="Interval/Blokken",Fietsen!I298,0)</f>
        <v>0</v>
      </c>
      <c r="AL299" s="8">
        <f>IF(Fietsen!E298="VO2max",Fietsen!I298,0)</f>
        <v>0</v>
      </c>
      <c r="AM299" s="8">
        <f>IF(Fietsen!E298="Snelheid",Fietsen!I298,0)</f>
        <v>0</v>
      </c>
      <c r="AN299" s="8">
        <f>IF(Fietsen!E298="Souplesse",Fietsen!I298,0)</f>
        <v>0</v>
      </c>
      <c r="AO299" s="8">
        <f>IF(Fietsen!E298="Krachtuithouding",Fietsen!I298,0)</f>
        <v>0</v>
      </c>
      <c r="AP299" s="8">
        <f>IF(Fietsen!E298="Explosieve kracht",Fietsen!I298,0)</f>
        <v>0</v>
      </c>
      <c r="AQ299" s="8">
        <f>IF(Fietsen!E298="Wedstrijd",Fietsen!I298,0)</f>
        <v>0</v>
      </c>
      <c r="AR299" s="125"/>
      <c r="AS299" s="143">
        <f>IF(Lopen!G298="Weg",Lopen!H298,0)</f>
        <v>0</v>
      </c>
      <c r="AT299" s="8">
        <f>IF(Lopen!G298="Veld",Lopen!H298,0)</f>
        <v>0</v>
      </c>
      <c r="AU299" s="8">
        <f>IF(Lopen!G298="Piste",Lopen!H298,0)</f>
        <v>0</v>
      </c>
      <c r="AV299" s="139"/>
      <c r="AW299" s="8">
        <f>IF(Lopen!E298="Herstel",Lopen!H298,0)</f>
        <v>0</v>
      </c>
      <c r="AX299" s="8">
        <f>IF(Lopen!E298="Extensieve duur",Lopen!H298,0)</f>
        <v>0</v>
      </c>
      <c r="AY299" s="8">
        <f>IF(Lopen!E298="Tempoloop",Lopen!H298,0)</f>
        <v>0</v>
      </c>
      <c r="AZ299" s="8">
        <f>IF(Lopen!E298="Wisselloop",Lopen!H298,0)</f>
        <v>0</v>
      </c>
      <c r="BA299" s="8">
        <f>IF(Lopen!E298="Blokloop",Lopen!H298,0)</f>
        <v>0</v>
      </c>
      <c r="BB299" s="8">
        <f>IF(Lopen!E298="Versnellingen",Lopen!H298,0)</f>
        <v>0</v>
      </c>
      <c r="BC299" s="8">
        <f>IF(Lopen!E298="Fartlek",Lopen!H298,0)</f>
        <v>0</v>
      </c>
      <c r="BD299" s="8">
        <f>IF(Lopen!E298="Krachttraining",Lopen!H298,0)</f>
        <v>0</v>
      </c>
      <c r="BE299" s="144">
        <f>IF(Lopen!E298="Wedstrijd",Lopen!H298,0)</f>
        <v>0</v>
      </c>
    </row>
    <row r="300" spans="1:57">
      <c r="A300" s="199"/>
      <c r="B300" s="83" t="s">
        <v>17</v>
      </c>
      <c r="C300" s="75">
        <v>40745</v>
      </c>
      <c r="D300" s="153"/>
      <c r="E300" s="85">
        <f>IF(Zwemmen!H299&gt;0,1,0)</f>
        <v>0</v>
      </c>
      <c r="F300" s="85">
        <f>IF(Fietsen!I299&gt;0,1,0)</f>
        <v>0</v>
      </c>
      <c r="G300" s="85">
        <f>IF(Lopen!H299&gt;0,1,0)</f>
        <v>0</v>
      </c>
      <c r="H300" s="107"/>
      <c r="I300" s="95">
        <f>IF(Zwemmen!E299="Zwembad Aalst",1,0)</f>
        <v>0</v>
      </c>
      <c r="J300" s="85">
        <f>IF(Zwemmen!E299="Zwembad Brussel",1,0)</f>
        <v>0</v>
      </c>
      <c r="K300" s="85">
        <f>IF(Zwemmen!E299="Zwembad Wachtebeke",1,0)</f>
        <v>0</v>
      </c>
      <c r="L300" s="85">
        <f>IF(Zwemmen!E299="Zwembad Ander",1,0)</f>
        <v>0</v>
      </c>
      <c r="M300" s="85">
        <f>IF(Zwemmen!E299="Open Water Nieuwdonk",1,0)</f>
        <v>0</v>
      </c>
      <c r="N300" s="85">
        <f>IF(Zwemmen!E299="Open Water Ander",1,0)</f>
        <v>0</v>
      </c>
      <c r="O300" s="104"/>
      <c r="P300" s="85">
        <f t="shared" si="15"/>
        <v>0</v>
      </c>
      <c r="Q300" s="85">
        <f t="shared" si="16"/>
        <v>0</v>
      </c>
      <c r="R300" s="104"/>
      <c r="S300" s="89">
        <f>IF(Zwemmen!F299="Techniek",Zwemmen!I299,0)</f>
        <v>0</v>
      </c>
      <c r="T300" s="89">
        <f>IF(Zwemmen!F299="Extensieve uithouding",Zwemmen!I299,0)</f>
        <v>0</v>
      </c>
      <c r="U300" s="89">
        <f>IF(Zwemmen!F299="Intensieve uithouding",Zwemmen!I299,0)</f>
        <v>0</v>
      </c>
      <c r="V300" s="89">
        <f>IF(Zwemmen!F299="Snelheid",Zwemmen!I299,0)</f>
        <v>0</v>
      </c>
      <c r="W300" s="96">
        <f>IF(Zwemmen!F299="Wedstrijd",Zwemmen!I299,0)</f>
        <v>0</v>
      </c>
      <c r="X300" s="124"/>
      <c r="Y300" s="8">
        <f>IF(Fietsen!H299="Wegfiets",Fietsen!I299,0)</f>
        <v>0</v>
      </c>
      <c r="Z300" s="8">
        <f>IF(Fietsen!H299="Tijdritfiets",Fietsen!I299,0)</f>
        <v>0</v>
      </c>
      <c r="AA300" s="8">
        <f>IF(Fietsen!H299="Mountainbike",Fietsen!I299,0)</f>
        <v>0</v>
      </c>
      <c r="AB300" s="124"/>
      <c r="AC300" s="8">
        <f>IF(Fietsen!G299="Weg",Fietsen!I299,0)</f>
        <v>0</v>
      </c>
      <c r="AD300" s="8">
        <f>IF(Fietsen!G299="Rollen",Fietsen!I299,0)</f>
        <v>0</v>
      </c>
      <c r="AE300" s="8">
        <f>IF(Fietsen!G299="Veld",Fietsen!I299,0)</f>
        <v>0</v>
      </c>
      <c r="AF300" s="125"/>
      <c r="AG300" s="8">
        <f>IF(Fietsen!E299="Herstel",Fietsen!I299,0)</f>
        <v>0</v>
      </c>
      <c r="AH300" s="8">
        <f>IF(Fietsen!E299="LSD",Fietsen!I299,0)</f>
        <v>0</v>
      </c>
      <c r="AI300" s="8">
        <f>IF(Fietsen!E299="Extensieve uithouding",Fietsen!I299,0)</f>
        <v>0</v>
      </c>
      <c r="AJ300" s="8">
        <f>IF(Fietsen!E299="Intensieve uithouding",Fietsen!I299,0)</f>
        <v>0</v>
      </c>
      <c r="AK300" s="8">
        <f>IF(Fietsen!E299="Interval/Blokken",Fietsen!I299,0)</f>
        <v>0</v>
      </c>
      <c r="AL300" s="8">
        <f>IF(Fietsen!E299="VO2max",Fietsen!I299,0)</f>
        <v>0</v>
      </c>
      <c r="AM300" s="8">
        <f>IF(Fietsen!E299="Snelheid",Fietsen!I299,0)</f>
        <v>0</v>
      </c>
      <c r="AN300" s="8">
        <f>IF(Fietsen!E299="Souplesse",Fietsen!I299,0)</f>
        <v>0</v>
      </c>
      <c r="AO300" s="8">
        <f>IF(Fietsen!E299="Krachtuithouding",Fietsen!I299,0)</f>
        <v>0</v>
      </c>
      <c r="AP300" s="8">
        <f>IF(Fietsen!E299="Explosieve kracht",Fietsen!I299,0)</f>
        <v>0</v>
      </c>
      <c r="AQ300" s="8">
        <f>IF(Fietsen!E299="Wedstrijd",Fietsen!I299,0)</f>
        <v>0</v>
      </c>
      <c r="AR300" s="125"/>
      <c r="AS300" s="143">
        <f>IF(Lopen!G299="Weg",Lopen!H299,0)</f>
        <v>0</v>
      </c>
      <c r="AT300" s="8">
        <f>IF(Lopen!G299="Veld",Lopen!H299,0)</f>
        <v>0</v>
      </c>
      <c r="AU300" s="8">
        <f>IF(Lopen!G299="Piste",Lopen!H299,0)</f>
        <v>0</v>
      </c>
      <c r="AV300" s="139"/>
      <c r="AW300" s="8">
        <f>IF(Lopen!E299="Herstel",Lopen!H299,0)</f>
        <v>0</v>
      </c>
      <c r="AX300" s="8">
        <f>IF(Lopen!E299="Extensieve duur",Lopen!H299,0)</f>
        <v>0</v>
      </c>
      <c r="AY300" s="8">
        <f>IF(Lopen!E299="Tempoloop",Lopen!H299,0)</f>
        <v>0</v>
      </c>
      <c r="AZ300" s="8">
        <f>IF(Lopen!E299="Wisselloop",Lopen!H299,0)</f>
        <v>0</v>
      </c>
      <c r="BA300" s="8">
        <f>IF(Lopen!E299="Blokloop",Lopen!H299,0)</f>
        <v>0</v>
      </c>
      <c r="BB300" s="8">
        <f>IF(Lopen!E299="Versnellingen",Lopen!H299,0)</f>
        <v>0</v>
      </c>
      <c r="BC300" s="8">
        <f>IF(Lopen!E299="Fartlek",Lopen!H299,0)</f>
        <v>0</v>
      </c>
      <c r="BD300" s="8">
        <f>IF(Lopen!E299="Krachttraining",Lopen!H299,0)</f>
        <v>0</v>
      </c>
      <c r="BE300" s="144">
        <f>IF(Lopen!E299="Wedstrijd",Lopen!H299,0)</f>
        <v>0</v>
      </c>
    </row>
    <row r="301" spans="1:57">
      <c r="A301" s="199"/>
      <c r="B301" s="83" t="s">
        <v>11</v>
      </c>
      <c r="C301" s="75">
        <v>40746</v>
      </c>
      <c r="D301" s="153"/>
      <c r="E301" s="85">
        <f>IF(Zwemmen!H300&gt;0,1,0)</f>
        <v>0</v>
      </c>
      <c r="F301" s="85">
        <f>IF(Fietsen!I300&gt;0,1,0)</f>
        <v>0</v>
      </c>
      <c r="G301" s="85">
        <f>IF(Lopen!H300&gt;0,1,0)</f>
        <v>0</v>
      </c>
      <c r="H301" s="107"/>
      <c r="I301" s="95">
        <f>IF(Zwemmen!E300="Zwembad Aalst",1,0)</f>
        <v>0</v>
      </c>
      <c r="J301" s="85">
        <f>IF(Zwemmen!E300="Zwembad Brussel",1,0)</f>
        <v>0</v>
      </c>
      <c r="K301" s="85">
        <f>IF(Zwemmen!E300="Zwembad Wachtebeke",1,0)</f>
        <v>0</v>
      </c>
      <c r="L301" s="85">
        <f>IF(Zwemmen!E300="Zwembad Ander",1,0)</f>
        <v>0</v>
      </c>
      <c r="M301" s="85">
        <f>IF(Zwemmen!E300="Open Water Nieuwdonk",1,0)</f>
        <v>0</v>
      </c>
      <c r="N301" s="85">
        <f>IF(Zwemmen!E300="Open Water Ander",1,0)</f>
        <v>0</v>
      </c>
      <c r="O301" s="104"/>
      <c r="P301" s="85">
        <f t="shared" si="15"/>
        <v>0</v>
      </c>
      <c r="Q301" s="85">
        <f t="shared" si="16"/>
        <v>0</v>
      </c>
      <c r="R301" s="104"/>
      <c r="S301" s="89">
        <f>IF(Zwemmen!F300="Techniek",Zwemmen!I300,0)</f>
        <v>0</v>
      </c>
      <c r="T301" s="89">
        <f>IF(Zwemmen!F300="Extensieve uithouding",Zwemmen!I300,0)</f>
        <v>0</v>
      </c>
      <c r="U301" s="89">
        <f>IF(Zwemmen!F300="Intensieve uithouding",Zwemmen!I300,0)</f>
        <v>0</v>
      </c>
      <c r="V301" s="89">
        <f>IF(Zwemmen!F300="Snelheid",Zwemmen!I300,0)</f>
        <v>0</v>
      </c>
      <c r="W301" s="96">
        <f>IF(Zwemmen!F300="Wedstrijd",Zwemmen!I300,0)</f>
        <v>0</v>
      </c>
      <c r="X301" s="124"/>
      <c r="Y301" s="8">
        <f>IF(Fietsen!H300="Wegfiets",Fietsen!I300,0)</f>
        <v>0</v>
      </c>
      <c r="Z301" s="8">
        <f>IF(Fietsen!H300="Tijdritfiets",Fietsen!I300,0)</f>
        <v>0</v>
      </c>
      <c r="AA301" s="8">
        <f>IF(Fietsen!H300="Mountainbike",Fietsen!I300,0)</f>
        <v>0</v>
      </c>
      <c r="AB301" s="124"/>
      <c r="AC301" s="8">
        <f>IF(Fietsen!G300="Weg",Fietsen!I300,0)</f>
        <v>0</v>
      </c>
      <c r="AD301" s="8">
        <f>IF(Fietsen!G300="Rollen",Fietsen!I300,0)</f>
        <v>0</v>
      </c>
      <c r="AE301" s="8">
        <f>IF(Fietsen!G300="Veld",Fietsen!I300,0)</f>
        <v>0</v>
      </c>
      <c r="AF301" s="125"/>
      <c r="AG301" s="8">
        <f>IF(Fietsen!E300="Herstel",Fietsen!I300,0)</f>
        <v>0</v>
      </c>
      <c r="AH301" s="8">
        <f>IF(Fietsen!E300="LSD",Fietsen!I300,0)</f>
        <v>0</v>
      </c>
      <c r="AI301" s="8">
        <f>IF(Fietsen!E300="Extensieve uithouding",Fietsen!I300,0)</f>
        <v>0</v>
      </c>
      <c r="AJ301" s="8">
        <f>IF(Fietsen!E300="Intensieve uithouding",Fietsen!I300,0)</f>
        <v>0</v>
      </c>
      <c r="AK301" s="8">
        <f>IF(Fietsen!E300="Interval/Blokken",Fietsen!I300,0)</f>
        <v>0</v>
      </c>
      <c r="AL301" s="8">
        <f>IF(Fietsen!E300="VO2max",Fietsen!I300,0)</f>
        <v>0</v>
      </c>
      <c r="AM301" s="8">
        <f>IF(Fietsen!E300="Snelheid",Fietsen!I300,0)</f>
        <v>0</v>
      </c>
      <c r="AN301" s="8">
        <f>IF(Fietsen!E300="Souplesse",Fietsen!I300,0)</f>
        <v>0</v>
      </c>
      <c r="AO301" s="8">
        <f>IF(Fietsen!E300="Krachtuithouding",Fietsen!I300,0)</f>
        <v>0</v>
      </c>
      <c r="AP301" s="8">
        <f>IF(Fietsen!E300="Explosieve kracht",Fietsen!I300,0)</f>
        <v>0</v>
      </c>
      <c r="AQ301" s="8">
        <f>IF(Fietsen!E300="Wedstrijd",Fietsen!I300,0)</f>
        <v>0</v>
      </c>
      <c r="AR301" s="125"/>
      <c r="AS301" s="143">
        <f>IF(Lopen!G300="Weg",Lopen!H300,0)</f>
        <v>0</v>
      </c>
      <c r="AT301" s="8">
        <f>IF(Lopen!G300="Veld",Lopen!H300,0)</f>
        <v>0</v>
      </c>
      <c r="AU301" s="8">
        <f>IF(Lopen!G300="Piste",Lopen!H300,0)</f>
        <v>0</v>
      </c>
      <c r="AV301" s="139"/>
      <c r="AW301" s="8">
        <f>IF(Lopen!E300="Herstel",Lopen!H300,0)</f>
        <v>0</v>
      </c>
      <c r="AX301" s="8">
        <f>IF(Lopen!E300="Extensieve duur",Lopen!H300,0)</f>
        <v>0</v>
      </c>
      <c r="AY301" s="8">
        <f>IF(Lopen!E300="Tempoloop",Lopen!H300,0)</f>
        <v>0</v>
      </c>
      <c r="AZ301" s="8">
        <f>IF(Lopen!E300="Wisselloop",Lopen!H300,0)</f>
        <v>0</v>
      </c>
      <c r="BA301" s="8">
        <f>IF(Lopen!E300="Blokloop",Lopen!H300,0)</f>
        <v>0</v>
      </c>
      <c r="BB301" s="8">
        <f>IF(Lopen!E300="Versnellingen",Lopen!H300,0)</f>
        <v>0</v>
      </c>
      <c r="BC301" s="8">
        <f>IF(Lopen!E300="Fartlek",Lopen!H300,0)</f>
        <v>0</v>
      </c>
      <c r="BD301" s="8">
        <f>IF(Lopen!E300="Krachttraining",Lopen!H300,0)</f>
        <v>0</v>
      </c>
      <c r="BE301" s="144">
        <f>IF(Lopen!E300="Wedstrijd",Lopen!H300,0)</f>
        <v>0</v>
      </c>
    </row>
    <row r="302" spans="1:57">
      <c r="A302" s="199"/>
      <c r="B302" s="19" t="s">
        <v>12</v>
      </c>
      <c r="C302" s="77">
        <v>40747</v>
      </c>
      <c r="D302" s="153"/>
      <c r="E302" s="86">
        <f>IF(Zwemmen!H301&gt;0,1,0)</f>
        <v>0</v>
      </c>
      <c r="F302" s="86">
        <f>IF(Fietsen!I301&gt;0,1,0)</f>
        <v>0</v>
      </c>
      <c r="G302" s="86">
        <f>IF(Lopen!H301&gt;0,1,0)</f>
        <v>0</v>
      </c>
      <c r="H302" s="107"/>
      <c r="I302" s="97">
        <f>IF(Zwemmen!E301="Zwembad Aalst",1,0)</f>
        <v>0</v>
      </c>
      <c r="J302" s="86">
        <f>IF(Zwemmen!E301="Zwembad Brussel",1,0)</f>
        <v>0</v>
      </c>
      <c r="K302" s="86">
        <f>IF(Zwemmen!E301="Zwembad Wachtebeke",1,0)</f>
        <v>0</v>
      </c>
      <c r="L302" s="86">
        <f>IF(Zwemmen!E301="Zwembad Ander",1,0)</f>
        <v>0</v>
      </c>
      <c r="M302" s="86">
        <f>IF(Zwemmen!E301="Open Water Nieuwdonk",1,0)</f>
        <v>0</v>
      </c>
      <c r="N302" s="86">
        <f>IF(Zwemmen!E301="Open Water Ander",1,0)</f>
        <v>0</v>
      </c>
      <c r="O302" s="104"/>
      <c r="P302" s="86">
        <f t="shared" si="15"/>
        <v>0</v>
      </c>
      <c r="Q302" s="86">
        <f t="shared" si="16"/>
        <v>0</v>
      </c>
      <c r="R302" s="104"/>
      <c r="S302" s="90">
        <f>IF(Zwemmen!F301="Techniek",Zwemmen!I301,0)</f>
        <v>0</v>
      </c>
      <c r="T302" s="90">
        <f>IF(Zwemmen!F301="Extensieve uithouding",Zwemmen!I301,0)</f>
        <v>0</v>
      </c>
      <c r="U302" s="90">
        <f>IF(Zwemmen!F301="Intensieve uithouding",Zwemmen!I301,0)</f>
        <v>0</v>
      </c>
      <c r="V302" s="90">
        <f>IF(Zwemmen!F301="Snelheid",Zwemmen!I301,0)</f>
        <v>0</v>
      </c>
      <c r="W302" s="98">
        <f>IF(Zwemmen!F301="Wedstrijd",Zwemmen!I301,0)</f>
        <v>0</v>
      </c>
      <c r="X302" s="124"/>
      <c r="Y302" s="122">
        <f>IF(Fietsen!H301="Wegfiets",Fietsen!I301,0)</f>
        <v>0</v>
      </c>
      <c r="Z302" s="122">
        <f>IF(Fietsen!H301="Tijdritfiets",Fietsen!I301,0)</f>
        <v>0</v>
      </c>
      <c r="AA302" s="122">
        <f>IF(Fietsen!H301="Mountainbike",Fietsen!I301,0)</f>
        <v>0</v>
      </c>
      <c r="AB302" s="124"/>
      <c r="AC302" s="122">
        <f>IF(Fietsen!G301="Weg",Fietsen!I301,0)</f>
        <v>0</v>
      </c>
      <c r="AD302" s="122">
        <f>IF(Fietsen!G301="Rollen",Fietsen!I301,0)</f>
        <v>0</v>
      </c>
      <c r="AE302" s="122">
        <f>IF(Fietsen!G301="Veld",Fietsen!I301,0)</f>
        <v>0</v>
      </c>
      <c r="AF302" s="125"/>
      <c r="AG302" s="122">
        <f>IF(Fietsen!E301="Herstel",Fietsen!I301,0)</f>
        <v>0</v>
      </c>
      <c r="AH302" s="122">
        <f>IF(Fietsen!E301="LSD",Fietsen!I301,0)</f>
        <v>0</v>
      </c>
      <c r="AI302" s="122">
        <f>IF(Fietsen!E301="Extensieve uithouding",Fietsen!I301,0)</f>
        <v>0</v>
      </c>
      <c r="AJ302" s="122">
        <f>IF(Fietsen!E301="Intensieve uithouding",Fietsen!I301,0)</f>
        <v>0</v>
      </c>
      <c r="AK302" s="122">
        <f>IF(Fietsen!E301="Interval/Blokken",Fietsen!I301,0)</f>
        <v>0</v>
      </c>
      <c r="AL302" s="122">
        <f>IF(Fietsen!E301="VO2max",Fietsen!I301,0)</f>
        <v>0</v>
      </c>
      <c r="AM302" s="122">
        <f>IF(Fietsen!E301="Snelheid",Fietsen!I301,0)</f>
        <v>0</v>
      </c>
      <c r="AN302" s="122">
        <f>IF(Fietsen!E301="Souplesse",Fietsen!I301,0)</f>
        <v>0</v>
      </c>
      <c r="AO302" s="122">
        <f>IF(Fietsen!E301="Krachtuithouding",Fietsen!I301,0)</f>
        <v>0</v>
      </c>
      <c r="AP302" s="122">
        <f>IF(Fietsen!E301="Explosieve kracht",Fietsen!I301,0)</f>
        <v>0</v>
      </c>
      <c r="AQ302" s="122">
        <f>IF(Fietsen!E301="Wedstrijd",Fietsen!I301,0)</f>
        <v>0</v>
      </c>
      <c r="AR302" s="125"/>
      <c r="AS302" s="141">
        <f>IF(Lopen!G301="Weg",Lopen!H301,0)</f>
        <v>0</v>
      </c>
      <c r="AT302" s="122">
        <f>IF(Lopen!G301="Veld",Lopen!H301,0)</f>
        <v>0</v>
      </c>
      <c r="AU302" s="122">
        <f>IF(Lopen!G301="Piste",Lopen!H301,0)</f>
        <v>0</v>
      </c>
      <c r="AV302" s="139"/>
      <c r="AW302" s="122">
        <f>IF(Lopen!E301="Herstel",Lopen!H301,0)</f>
        <v>0</v>
      </c>
      <c r="AX302" s="122">
        <f>IF(Lopen!E301="Extensieve duur",Lopen!H301,0)</f>
        <v>0</v>
      </c>
      <c r="AY302" s="122">
        <f>IF(Lopen!E301="Tempoloop",Lopen!H301,0)</f>
        <v>0</v>
      </c>
      <c r="AZ302" s="122">
        <f>IF(Lopen!E301="Wisselloop",Lopen!H301,0)</f>
        <v>0</v>
      </c>
      <c r="BA302" s="122">
        <f>IF(Lopen!E301="Blokloop",Lopen!H301,0)</f>
        <v>0</v>
      </c>
      <c r="BB302" s="122">
        <f>IF(Lopen!E301="Versnellingen",Lopen!H301,0)</f>
        <v>0</v>
      </c>
      <c r="BC302" s="122">
        <f>IF(Lopen!E301="Fartlek",Lopen!H301,0)</f>
        <v>0</v>
      </c>
      <c r="BD302" s="122">
        <f>IF(Lopen!E301="Krachttraining",Lopen!H301,0)</f>
        <v>0</v>
      </c>
      <c r="BE302" s="142">
        <f>IF(Lopen!E301="Wedstrijd",Lopen!H301,0)</f>
        <v>0</v>
      </c>
    </row>
    <row r="303" spans="1:57">
      <c r="A303" s="199"/>
      <c r="B303" s="19" t="s">
        <v>13</v>
      </c>
      <c r="C303" s="77">
        <v>40748</v>
      </c>
      <c r="D303" s="153"/>
      <c r="E303" s="86">
        <f>IF(Zwemmen!H302&gt;0,1,0)</f>
        <v>0</v>
      </c>
      <c r="F303" s="86">
        <f>IF(Fietsen!I302&gt;0,1,0)</f>
        <v>0</v>
      </c>
      <c r="G303" s="86">
        <f>IF(Lopen!H302&gt;0,1,0)</f>
        <v>0</v>
      </c>
      <c r="H303" s="107"/>
      <c r="I303" s="97">
        <f>IF(Zwemmen!E302="Zwembad Aalst",1,0)</f>
        <v>0</v>
      </c>
      <c r="J303" s="86">
        <f>IF(Zwemmen!E302="Zwembad Brussel",1,0)</f>
        <v>0</v>
      </c>
      <c r="K303" s="86">
        <f>IF(Zwemmen!E302="Zwembad Wachtebeke",1,0)</f>
        <v>0</v>
      </c>
      <c r="L303" s="86">
        <f>IF(Zwemmen!E302="Zwembad Ander",1,0)</f>
        <v>0</v>
      </c>
      <c r="M303" s="86">
        <f>IF(Zwemmen!E302="Open Water Nieuwdonk",1,0)</f>
        <v>0</v>
      </c>
      <c r="N303" s="86">
        <f>IF(Zwemmen!E302="Open Water Ander",1,0)</f>
        <v>0</v>
      </c>
      <c r="O303" s="104"/>
      <c r="P303" s="86">
        <f t="shared" si="15"/>
        <v>0</v>
      </c>
      <c r="Q303" s="86">
        <f t="shared" si="16"/>
        <v>0</v>
      </c>
      <c r="R303" s="104"/>
      <c r="S303" s="90">
        <f>IF(Zwemmen!F302="Techniek",Zwemmen!I302,0)</f>
        <v>0</v>
      </c>
      <c r="T303" s="90">
        <f>IF(Zwemmen!F302="Extensieve uithouding",Zwemmen!I302,0)</f>
        <v>0</v>
      </c>
      <c r="U303" s="90">
        <f>IF(Zwemmen!F302="Intensieve uithouding",Zwemmen!I302,0)</f>
        <v>0</v>
      </c>
      <c r="V303" s="90">
        <f>IF(Zwemmen!F302="Snelheid",Zwemmen!I302,0)</f>
        <v>0</v>
      </c>
      <c r="W303" s="98">
        <f>IF(Zwemmen!F302="Wedstrijd",Zwemmen!I302,0)</f>
        <v>0</v>
      </c>
      <c r="X303" s="124"/>
      <c r="Y303" s="122">
        <f>IF(Fietsen!H302="Wegfiets",Fietsen!I302,0)</f>
        <v>0</v>
      </c>
      <c r="Z303" s="122">
        <f>IF(Fietsen!H302="Tijdritfiets",Fietsen!I302,0)</f>
        <v>0</v>
      </c>
      <c r="AA303" s="122">
        <f>IF(Fietsen!H302="Mountainbike",Fietsen!I302,0)</f>
        <v>0</v>
      </c>
      <c r="AB303" s="124"/>
      <c r="AC303" s="122">
        <f>IF(Fietsen!G302="Weg",Fietsen!I302,0)</f>
        <v>0</v>
      </c>
      <c r="AD303" s="122">
        <f>IF(Fietsen!G302="Rollen",Fietsen!I302,0)</f>
        <v>0</v>
      </c>
      <c r="AE303" s="122">
        <f>IF(Fietsen!G302="Veld",Fietsen!I302,0)</f>
        <v>0</v>
      </c>
      <c r="AF303" s="125"/>
      <c r="AG303" s="122">
        <f>IF(Fietsen!E302="Herstel",Fietsen!I302,0)</f>
        <v>0</v>
      </c>
      <c r="AH303" s="122">
        <f>IF(Fietsen!E302="LSD",Fietsen!I302,0)</f>
        <v>0</v>
      </c>
      <c r="AI303" s="122">
        <f>IF(Fietsen!E302="Extensieve uithouding",Fietsen!I302,0)</f>
        <v>0</v>
      </c>
      <c r="AJ303" s="122">
        <f>IF(Fietsen!E302="Intensieve uithouding",Fietsen!I302,0)</f>
        <v>0</v>
      </c>
      <c r="AK303" s="122">
        <f>IF(Fietsen!E302="Interval/Blokken",Fietsen!I302,0)</f>
        <v>0</v>
      </c>
      <c r="AL303" s="122">
        <f>IF(Fietsen!E302="VO2max",Fietsen!I302,0)</f>
        <v>0</v>
      </c>
      <c r="AM303" s="122">
        <f>IF(Fietsen!E302="Snelheid",Fietsen!I302,0)</f>
        <v>0</v>
      </c>
      <c r="AN303" s="122">
        <f>IF(Fietsen!E302="Souplesse",Fietsen!I302,0)</f>
        <v>0</v>
      </c>
      <c r="AO303" s="122">
        <f>IF(Fietsen!E302="Krachtuithouding",Fietsen!I302,0)</f>
        <v>0</v>
      </c>
      <c r="AP303" s="122">
        <f>IF(Fietsen!E302="Explosieve kracht",Fietsen!I302,0)</f>
        <v>0</v>
      </c>
      <c r="AQ303" s="122">
        <f>IF(Fietsen!E302="Wedstrijd",Fietsen!I302,0)</f>
        <v>0</v>
      </c>
      <c r="AR303" s="125"/>
      <c r="AS303" s="141">
        <f>IF(Lopen!G302="Weg",Lopen!H302,0)</f>
        <v>0</v>
      </c>
      <c r="AT303" s="122">
        <f>IF(Lopen!G302="Veld",Lopen!H302,0)</f>
        <v>0</v>
      </c>
      <c r="AU303" s="122">
        <f>IF(Lopen!G302="Piste",Lopen!H302,0)</f>
        <v>0</v>
      </c>
      <c r="AV303" s="139"/>
      <c r="AW303" s="122">
        <f>IF(Lopen!E302="Herstel",Lopen!H302,0)</f>
        <v>0</v>
      </c>
      <c r="AX303" s="122">
        <f>IF(Lopen!E302="Extensieve duur",Lopen!H302,0)</f>
        <v>0</v>
      </c>
      <c r="AY303" s="122">
        <f>IF(Lopen!E302="Tempoloop",Lopen!H302,0)</f>
        <v>0</v>
      </c>
      <c r="AZ303" s="122">
        <f>IF(Lopen!E302="Wisselloop",Lopen!H302,0)</f>
        <v>0</v>
      </c>
      <c r="BA303" s="122">
        <f>IF(Lopen!E302="Blokloop",Lopen!H302,0)</f>
        <v>0</v>
      </c>
      <c r="BB303" s="122">
        <f>IF(Lopen!E302="Versnellingen",Lopen!H302,0)</f>
        <v>0</v>
      </c>
      <c r="BC303" s="122">
        <f>IF(Lopen!E302="Fartlek",Lopen!H302,0)</f>
        <v>0</v>
      </c>
      <c r="BD303" s="122">
        <f>IF(Lopen!E302="Krachttraining",Lopen!H302,0)</f>
        <v>0</v>
      </c>
      <c r="BE303" s="142">
        <f>IF(Lopen!E302="Wedstrijd",Lopen!H302,0)</f>
        <v>0</v>
      </c>
    </row>
    <row r="304" spans="1:57">
      <c r="A304" s="199" t="s">
        <v>63</v>
      </c>
      <c r="B304" s="83" t="s">
        <v>14</v>
      </c>
      <c r="C304" s="75">
        <v>40749</v>
      </c>
      <c r="D304" s="153"/>
      <c r="E304" s="85">
        <f>IF(Zwemmen!H303&gt;0,1,0)</f>
        <v>0</v>
      </c>
      <c r="F304" s="85">
        <f>IF(Fietsen!I303&gt;0,1,0)</f>
        <v>0</v>
      </c>
      <c r="G304" s="85">
        <f>IF(Lopen!H303&gt;0,1,0)</f>
        <v>0</v>
      </c>
      <c r="H304" s="107"/>
      <c r="I304" s="95">
        <f>IF(Zwemmen!E303="Zwembad Aalst",1,0)</f>
        <v>0</v>
      </c>
      <c r="J304" s="85">
        <f>IF(Zwemmen!E303="Zwembad Brussel",1,0)</f>
        <v>0</v>
      </c>
      <c r="K304" s="85">
        <f>IF(Zwemmen!E303="Zwembad Wachtebeke",1,0)</f>
        <v>0</v>
      </c>
      <c r="L304" s="85">
        <f>IF(Zwemmen!E303="Zwembad Ander",1,0)</f>
        <v>0</v>
      </c>
      <c r="M304" s="85">
        <f>IF(Zwemmen!E303="Open Water Nieuwdonk",1,0)</f>
        <v>0</v>
      </c>
      <c r="N304" s="85">
        <f>IF(Zwemmen!E303="Open Water Ander",1,0)</f>
        <v>0</v>
      </c>
      <c r="O304" s="104"/>
      <c r="P304" s="85">
        <f t="shared" si="15"/>
        <v>0</v>
      </c>
      <c r="Q304" s="85">
        <f t="shared" si="16"/>
        <v>0</v>
      </c>
      <c r="R304" s="104"/>
      <c r="S304" s="89">
        <f>IF(Zwemmen!F303="Techniek",Zwemmen!I303,0)</f>
        <v>0</v>
      </c>
      <c r="T304" s="89">
        <f>IF(Zwemmen!F303="Extensieve uithouding",Zwemmen!I303,0)</f>
        <v>0</v>
      </c>
      <c r="U304" s="89">
        <f>IF(Zwemmen!F303="Intensieve uithouding",Zwemmen!I303,0)</f>
        <v>0</v>
      </c>
      <c r="V304" s="89">
        <f>IF(Zwemmen!F303="Snelheid",Zwemmen!I303,0)</f>
        <v>0</v>
      </c>
      <c r="W304" s="96">
        <f>IF(Zwemmen!F303="Wedstrijd",Zwemmen!I303,0)</f>
        <v>0</v>
      </c>
      <c r="X304" s="124"/>
      <c r="Y304" s="8">
        <f>IF(Fietsen!H303="Wegfiets",Fietsen!I303,0)</f>
        <v>0</v>
      </c>
      <c r="Z304" s="8">
        <f>IF(Fietsen!H303="Tijdritfiets",Fietsen!I303,0)</f>
        <v>0</v>
      </c>
      <c r="AA304" s="8">
        <f>IF(Fietsen!H303="Mountainbike",Fietsen!I303,0)</f>
        <v>0</v>
      </c>
      <c r="AB304" s="124"/>
      <c r="AC304" s="8">
        <f>IF(Fietsen!G303="Weg",Fietsen!I303,0)</f>
        <v>0</v>
      </c>
      <c r="AD304" s="8">
        <f>IF(Fietsen!G303="Rollen",Fietsen!I303,0)</f>
        <v>0</v>
      </c>
      <c r="AE304" s="8">
        <f>IF(Fietsen!G303="Veld",Fietsen!I303,0)</f>
        <v>0</v>
      </c>
      <c r="AF304" s="125"/>
      <c r="AG304" s="8">
        <f>IF(Fietsen!E303="Herstel",Fietsen!I303,0)</f>
        <v>0</v>
      </c>
      <c r="AH304" s="8">
        <f>IF(Fietsen!E303="LSD",Fietsen!I303,0)</f>
        <v>0</v>
      </c>
      <c r="AI304" s="8">
        <f>IF(Fietsen!E303="Extensieve uithouding",Fietsen!I303,0)</f>
        <v>0</v>
      </c>
      <c r="AJ304" s="8">
        <f>IF(Fietsen!E303="Intensieve uithouding",Fietsen!I303,0)</f>
        <v>0</v>
      </c>
      <c r="AK304" s="8">
        <f>IF(Fietsen!E303="Interval/Blokken",Fietsen!I303,0)</f>
        <v>0</v>
      </c>
      <c r="AL304" s="8">
        <f>IF(Fietsen!E303="VO2max",Fietsen!I303,0)</f>
        <v>0</v>
      </c>
      <c r="AM304" s="8">
        <f>IF(Fietsen!E303="Snelheid",Fietsen!I303,0)</f>
        <v>0</v>
      </c>
      <c r="AN304" s="8">
        <f>IF(Fietsen!E303="Souplesse",Fietsen!I303,0)</f>
        <v>0</v>
      </c>
      <c r="AO304" s="8">
        <f>IF(Fietsen!E303="Krachtuithouding",Fietsen!I303,0)</f>
        <v>0</v>
      </c>
      <c r="AP304" s="8">
        <f>IF(Fietsen!E303="Explosieve kracht",Fietsen!I303,0)</f>
        <v>0</v>
      </c>
      <c r="AQ304" s="8">
        <f>IF(Fietsen!E303="Wedstrijd",Fietsen!I303,0)</f>
        <v>0</v>
      </c>
      <c r="AR304" s="125"/>
      <c r="AS304" s="143">
        <f>IF(Lopen!G303="Weg",Lopen!H303,0)</f>
        <v>0</v>
      </c>
      <c r="AT304" s="8">
        <f>IF(Lopen!G303="Veld",Lopen!H303,0)</f>
        <v>0</v>
      </c>
      <c r="AU304" s="8">
        <f>IF(Lopen!G303="Piste",Lopen!H303,0)</f>
        <v>0</v>
      </c>
      <c r="AV304" s="139"/>
      <c r="AW304" s="8">
        <f>IF(Lopen!E303="Herstel",Lopen!H303,0)</f>
        <v>0</v>
      </c>
      <c r="AX304" s="8">
        <f>IF(Lopen!E303="Extensieve duur",Lopen!H303,0)</f>
        <v>0</v>
      </c>
      <c r="AY304" s="8">
        <f>IF(Lopen!E303="Tempoloop",Lopen!H303,0)</f>
        <v>0</v>
      </c>
      <c r="AZ304" s="8">
        <f>IF(Lopen!E303="Wisselloop",Lopen!H303,0)</f>
        <v>0</v>
      </c>
      <c r="BA304" s="8">
        <f>IF(Lopen!E303="Blokloop",Lopen!H303,0)</f>
        <v>0</v>
      </c>
      <c r="BB304" s="8">
        <f>IF(Lopen!E303="Versnellingen",Lopen!H303,0)</f>
        <v>0</v>
      </c>
      <c r="BC304" s="8">
        <f>IF(Lopen!E303="Fartlek",Lopen!H303,0)</f>
        <v>0</v>
      </c>
      <c r="BD304" s="8">
        <f>IF(Lopen!E303="Krachttraining",Lopen!H303,0)</f>
        <v>0</v>
      </c>
      <c r="BE304" s="144">
        <f>IF(Lopen!E303="Wedstrijd",Lopen!H303,0)</f>
        <v>0</v>
      </c>
    </row>
    <row r="305" spans="1:57">
      <c r="A305" s="199"/>
      <c r="B305" s="83" t="s">
        <v>15</v>
      </c>
      <c r="C305" s="75">
        <v>40750</v>
      </c>
      <c r="D305" s="153"/>
      <c r="E305" s="85">
        <f>IF(Zwemmen!H304&gt;0,1,0)</f>
        <v>0</v>
      </c>
      <c r="F305" s="85">
        <f>IF(Fietsen!I304&gt;0,1,0)</f>
        <v>0</v>
      </c>
      <c r="G305" s="85">
        <f>IF(Lopen!H304&gt;0,1,0)</f>
        <v>0</v>
      </c>
      <c r="H305" s="107"/>
      <c r="I305" s="95">
        <f>IF(Zwemmen!E304="Zwembad Aalst",1,0)</f>
        <v>0</v>
      </c>
      <c r="J305" s="85">
        <f>IF(Zwemmen!E304="Zwembad Brussel",1,0)</f>
        <v>0</v>
      </c>
      <c r="K305" s="85">
        <f>IF(Zwemmen!E304="Zwembad Wachtebeke",1,0)</f>
        <v>0</v>
      </c>
      <c r="L305" s="85">
        <f>IF(Zwemmen!E304="Zwembad Ander",1,0)</f>
        <v>0</v>
      </c>
      <c r="M305" s="85">
        <f>IF(Zwemmen!E304="Open Water Nieuwdonk",1,0)</f>
        <v>0</v>
      </c>
      <c r="N305" s="85">
        <f>IF(Zwemmen!E304="Open Water Ander",1,0)</f>
        <v>0</v>
      </c>
      <c r="O305" s="104"/>
      <c r="P305" s="85">
        <f t="shared" si="15"/>
        <v>0</v>
      </c>
      <c r="Q305" s="85">
        <f t="shared" si="16"/>
        <v>0</v>
      </c>
      <c r="R305" s="104"/>
      <c r="S305" s="89">
        <f>IF(Zwemmen!F304="Techniek",Zwemmen!I304,0)</f>
        <v>0</v>
      </c>
      <c r="T305" s="89">
        <f>IF(Zwemmen!F304="Extensieve uithouding",Zwemmen!I304,0)</f>
        <v>0</v>
      </c>
      <c r="U305" s="89">
        <f>IF(Zwemmen!F304="Intensieve uithouding",Zwemmen!I304,0)</f>
        <v>0</v>
      </c>
      <c r="V305" s="89">
        <f>IF(Zwemmen!F304="Snelheid",Zwemmen!I304,0)</f>
        <v>0</v>
      </c>
      <c r="W305" s="96">
        <f>IF(Zwemmen!F304="Wedstrijd",Zwemmen!I304,0)</f>
        <v>0</v>
      </c>
      <c r="X305" s="124"/>
      <c r="Y305" s="8">
        <f>IF(Fietsen!H304="Wegfiets",Fietsen!I304,0)</f>
        <v>0</v>
      </c>
      <c r="Z305" s="8">
        <f>IF(Fietsen!H304="Tijdritfiets",Fietsen!I304,0)</f>
        <v>0</v>
      </c>
      <c r="AA305" s="8">
        <f>IF(Fietsen!H304="Mountainbike",Fietsen!I304,0)</f>
        <v>0</v>
      </c>
      <c r="AB305" s="124"/>
      <c r="AC305" s="8">
        <f>IF(Fietsen!G304="Weg",Fietsen!I304,0)</f>
        <v>0</v>
      </c>
      <c r="AD305" s="8">
        <f>IF(Fietsen!G304="Rollen",Fietsen!I304,0)</f>
        <v>0</v>
      </c>
      <c r="AE305" s="8">
        <f>IF(Fietsen!G304="Veld",Fietsen!I304,0)</f>
        <v>0</v>
      </c>
      <c r="AF305" s="125"/>
      <c r="AG305" s="8">
        <f>IF(Fietsen!E304="Herstel",Fietsen!I304,0)</f>
        <v>0</v>
      </c>
      <c r="AH305" s="8">
        <f>IF(Fietsen!E304="LSD",Fietsen!I304,0)</f>
        <v>0</v>
      </c>
      <c r="AI305" s="8">
        <f>IF(Fietsen!E304="Extensieve uithouding",Fietsen!I304,0)</f>
        <v>0</v>
      </c>
      <c r="AJ305" s="8">
        <f>IF(Fietsen!E304="Intensieve uithouding",Fietsen!I304,0)</f>
        <v>0</v>
      </c>
      <c r="AK305" s="8">
        <f>IF(Fietsen!E304="Interval/Blokken",Fietsen!I304,0)</f>
        <v>0</v>
      </c>
      <c r="AL305" s="8">
        <f>IF(Fietsen!E304="VO2max",Fietsen!I304,0)</f>
        <v>0</v>
      </c>
      <c r="AM305" s="8">
        <f>IF(Fietsen!E304="Snelheid",Fietsen!I304,0)</f>
        <v>0</v>
      </c>
      <c r="AN305" s="8">
        <f>IF(Fietsen!E304="Souplesse",Fietsen!I304,0)</f>
        <v>0</v>
      </c>
      <c r="AO305" s="8">
        <f>IF(Fietsen!E304="Krachtuithouding",Fietsen!I304,0)</f>
        <v>0</v>
      </c>
      <c r="AP305" s="8">
        <f>IF(Fietsen!E304="Explosieve kracht",Fietsen!I304,0)</f>
        <v>0</v>
      </c>
      <c r="AQ305" s="8">
        <f>IF(Fietsen!E304="Wedstrijd",Fietsen!I304,0)</f>
        <v>0</v>
      </c>
      <c r="AR305" s="125"/>
      <c r="AS305" s="143">
        <f>IF(Lopen!G304="Weg",Lopen!H304,0)</f>
        <v>0</v>
      </c>
      <c r="AT305" s="8">
        <f>IF(Lopen!G304="Veld",Lopen!H304,0)</f>
        <v>0</v>
      </c>
      <c r="AU305" s="8">
        <f>IF(Lopen!G304="Piste",Lopen!H304,0)</f>
        <v>0</v>
      </c>
      <c r="AV305" s="139"/>
      <c r="AW305" s="8">
        <f>IF(Lopen!E304="Herstel",Lopen!H304,0)</f>
        <v>0</v>
      </c>
      <c r="AX305" s="8">
        <f>IF(Lopen!E304="Extensieve duur",Lopen!H304,0)</f>
        <v>0</v>
      </c>
      <c r="AY305" s="8">
        <f>IF(Lopen!E304="Tempoloop",Lopen!H304,0)</f>
        <v>0</v>
      </c>
      <c r="AZ305" s="8">
        <f>IF(Lopen!E304="Wisselloop",Lopen!H304,0)</f>
        <v>0</v>
      </c>
      <c r="BA305" s="8">
        <f>IF(Lopen!E304="Blokloop",Lopen!H304,0)</f>
        <v>0</v>
      </c>
      <c r="BB305" s="8">
        <f>IF(Lopen!E304="Versnellingen",Lopen!H304,0)</f>
        <v>0</v>
      </c>
      <c r="BC305" s="8">
        <f>IF(Lopen!E304="Fartlek",Lopen!H304,0)</f>
        <v>0</v>
      </c>
      <c r="BD305" s="8">
        <f>IF(Lopen!E304="Krachttraining",Lopen!H304,0)</f>
        <v>0</v>
      </c>
      <c r="BE305" s="144">
        <f>IF(Lopen!E304="Wedstrijd",Lopen!H304,0)</f>
        <v>0</v>
      </c>
    </row>
    <row r="306" spans="1:57">
      <c r="A306" s="199"/>
      <c r="B306" s="83" t="s">
        <v>16</v>
      </c>
      <c r="C306" s="75">
        <v>40751</v>
      </c>
      <c r="D306" s="153"/>
      <c r="E306" s="85">
        <f>IF(Zwemmen!H305&gt;0,1,0)</f>
        <v>0</v>
      </c>
      <c r="F306" s="85">
        <f>IF(Fietsen!I305&gt;0,1,0)</f>
        <v>0</v>
      </c>
      <c r="G306" s="85">
        <f>IF(Lopen!H305&gt;0,1,0)</f>
        <v>0</v>
      </c>
      <c r="H306" s="107"/>
      <c r="I306" s="95">
        <f>IF(Zwemmen!E305="Zwembad Aalst",1,0)</f>
        <v>0</v>
      </c>
      <c r="J306" s="85">
        <f>IF(Zwemmen!E305="Zwembad Brussel",1,0)</f>
        <v>0</v>
      </c>
      <c r="K306" s="85">
        <f>IF(Zwemmen!E305="Zwembad Wachtebeke",1,0)</f>
        <v>0</v>
      </c>
      <c r="L306" s="85">
        <f>IF(Zwemmen!E305="Zwembad Ander",1,0)</f>
        <v>0</v>
      </c>
      <c r="M306" s="85">
        <f>IF(Zwemmen!E305="Open Water Nieuwdonk",1,0)</f>
        <v>0</v>
      </c>
      <c r="N306" s="85">
        <f>IF(Zwemmen!E305="Open Water Ander",1,0)</f>
        <v>0</v>
      </c>
      <c r="O306" s="104"/>
      <c r="P306" s="85">
        <f t="shared" si="15"/>
        <v>0</v>
      </c>
      <c r="Q306" s="85">
        <f t="shared" si="16"/>
        <v>0</v>
      </c>
      <c r="R306" s="104"/>
      <c r="S306" s="89">
        <f>IF(Zwemmen!F305="Techniek",Zwemmen!I305,0)</f>
        <v>0</v>
      </c>
      <c r="T306" s="89">
        <f>IF(Zwemmen!F305="Extensieve uithouding",Zwemmen!I305,0)</f>
        <v>0</v>
      </c>
      <c r="U306" s="89">
        <f>IF(Zwemmen!F305="Intensieve uithouding",Zwemmen!I305,0)</f>
        <v>0</v>
      </c>
      <c r="V306" s="89">
        <f>IF(Zwemmen!F305="Snelheid",Zwemmen!I305,0)</f>
        <v>0</v>
      </c>
      <c r="W306" s="96">
        <f>IF(Zwemmen!F305="Wedstrijd",Zwemmen!I305,0)</f>
        <v>0</v>
      </c>
      <c r="X306" s="124"/>
      <c r="Y306" s="8">
        <f>IF(Fietsen!H305="Wegfiets",Fietsen!I305,0)</f>
        <v>0</v>
      </c>
      <c r="Z306" s="8">
        <f>IF(Fietsen!H305="Tijdritfiets",Fietsen!I305,0)</f>
        <v>0</v>
      </c>
      <c r="AA306" s="8">
        <f>IF(Fietsen!H305="Mountainbike",Fietsen!I305,0)</f>
        <v>0</v>
      </c>
      <c r="AB306" s="124"/>
      <c r="AC306" s="8">
        <f>IF(Fietsen!G305="Weg",Fietsen!I305,0)</f>
        <v>0</v>
      </c>
      <c r="AD306" s="8">
        <f>IF(Fietsen!G305="Rollen",Fietsen!I305,0)</f>
        <v>0</v>
      </c>
      <c r="AE306" s="8">
        <f>IF(Fietsen!G305="Veld",Fietsen!I305,0)</f>
        <v>0</v>
      </c>
      <c r="AF306" s="125"/>
      <c r="AG306" s="8">
        <f>IF(Fietsen!E305="Herstel",Fietsen!I305,0)</f>
        <v>0</v>
      </c>
      <c r="AH306" s="8">
        <f>IF(Fietsen!E305="LSD",Fietsen!I305,0)</f>
        <v>0</v>
      </c>
      <c r="AI306" s="8">
        <f>IF(Fietsen!E305="Extensieve uithouding",Fietsen!I305,0)</f>
        <v>0</v>
      </c>
      <c r="AJ306" s="8">
        <f>IF(Fietsen!E305="Intensieve uithouding",Fietsen!I305,0)</f>
        <v>0</v>
      </c>
      <c r="AK306" s="8">
        <f>IF(Fietsen!E305="Interval/Blokken",Fietsen!I305,0)</f>
        <v>0</v>
      </c>
      <c r="AL306" s="8">
        <f>IF(Fietsen!E305="VO2max",Fietsen!I305,0)</f>
        <v>0</v>
      </c>
      <c r="AM306" s="8">
        <f>IF(Fietsen!E305="Snelheid",Fietsen!I305,0)</f>
        <v>0</v>
      </c>
      <c r="AN306" s="8">
        <f>IF(Fietsen!E305="Souplesse",Fietsen!I305,0)</f>
        <v>0</v>
      </c>
      <c r="AO306" s="8">
        <f>IF(Fietsen!E305="Krachtuithouding",Fietsen!I305,0)</f>
        <v>0</v>
      </c>
      <c r="AP306" s="8">
        <f>IF(Fietsen!E305="Explosieve kracht",Fietsen!I305,0)</f>
        <v>0</v>
      </c>
      <c r="AQ306" s="8">
        <f>IF(Fietsen!E305="Wedstrijd",Fietsen!I305,0)</f>
        <v>0</v>
      </c>
      <c r="AR306" s="125"/>
      <c r="AS306" s="143">
        <f>IF(Lopen!G305="Weg",Lopen!H305,0)</f>
        <v>0</v>
      </c>
      <c r="AT306" s="8">
        <f>IF(Lopen!G305="Veld",Lopen!H305,0)</f>
        <v>0</v>
      </c>
      <c r="AU306" s="8">
        <f>IF(Lopen!G305="Piste",Lopen!H305,0)</f>
        <v>0</v>
      </c>
      <c r="AV306" s="139"/>
      <c r="AW306" s="8">
        <f>IF(Lopen!E305="Herstel",Lopen!H305,0)</f>
        <v>0</v>
      </c>
      <c r="AX306" s="8">
        <f>IF(Lopen!E305="Extensieve duur",Lopen!H305,0)</f>
        <v>0</v>
      </c>
      <c r="AY306" s="8">
        <f>IF(Lopen!E305="Tempoloop",Lopen!H305,0)</f>
        <v>0</v>
      </c>
      <c r="AZ306" s="8">
        <f>IF(Lopen!E305="Wisselloop",Lopen!H305,0)</f>
        <v>0</v>
      </c>
      <c r="BA306" s="8">
        <f>IF(Lopen!E305="Blokloop",Lopen!H305,0)</f>
        <v>0</v>
      </c>
      <c r="BB306" s="8">
        <f>IF(Lopen!E305="Versnellingen",Lopen!H305,0)</f>
        <v>0</v>
      </c>
      <c r="BC306" s="8">
        <f>IF(Lopen!E305="Fartlek",Lopen!H305,0)</f>
        <v>0</v>
      </c>
      <c r="BD306" s="8">
        <f>IF(Lopen!E305="Krachttraining",Lopen!H305,0)</f>
        <v>0</v>
      </c>
      <c r="BE306" s="144">
        <f>IF(Lopen!E305="Wedstrijd",Lopen!H305,0)</f>
        <v>0</v>
      </c>
    </row>
    <row r="307" spans="1:57">
      <c r="A307" s="199"/>
      <c r="B307" s="83" t="s">
        <v>17</v>
      </c>
      <c r="C307" s="75">
        <v>40752</v>
      </c>
      <c r="D307" s="153"/>
      <c r="E307" s="85">
        <f>IF(Zwemmen!H306&gt;0,1,0)</f>
        <v>0</v>
      </c>
      <c r="F307" s="85">
        <f>IF(Fietsen!I306&gt;0,1,0)</f>
        <v>0</v>
      </c>
      <c r="G307" s="85">
        <f>IF(Lopen!H306&gt;0,1,0)</f>
        <v>0</v>
      </c>
      <c r="H307" s="107"/>
      <c r="I307" s="95">
        <f>IF(Zwemmen!E306="Zwembad Aalst",1,0)</f>
        <v>0</v>
      </c>
      <c r="J307" s="85">
        <f>IF(Zwemmen!E306="Zwembad Brussel",1,0)</f>
        <v>0</v>
      </c>
      <c r="K307" s="85">
        <f>IF(Zwemmen!E306="Zwembad Wachtebeke",1,0)</f>
        <v>0</v>
      </c>
      <c r="L307" s="85">
        <f>IF(Zwemmen!E306="Zwembad Ander",1,0)</f>
        <v>0</v>
      </c>
      <c r="M307" s="85">
        <f>IF(Zwemmen!E306="Open Water Nieuwdonk",1,0)</f>
        <v>0</v>
      </c>
      <c r="N307" s="85">
        <f>IF(Zwemmen!E306="Open Water Ander",1,0)</f>
        <v>0</v>
      </c>
      <c r="O307" s="104"/>
      <c r="P307" s="85">
        <f t="shared" si="15"/>
        <v>0</v>
      </c>
      <c r="Q307" s="85">
        <f t="shared" si="16"/>
        <v>0</v>
      </c>
      <c r="R307" s="104"/>
      <c r="S307" s="89">
        <f>IF(Zwemmen!F306="Techniek",Zwemmen!I306,0)</f>
        <v>0</v>
      </c>
      <c r="T307" s="89">
        <f>IF(Zwemmen!F306="Extensieve uithouding",Zwemmen!I306,0)</f>
        <v>0</v>
      </c>
      <c r="U307" s="89">
        <f>IF(Zwemmen!F306="Intensieve uithouding",Zwemmen!I306,0)</f>
        <v>0</v>
      </c>
      <c r="V307" s="89">
        <f>IF(Zwemmen!F306="Snelheid",Zwemmen!I306,0)</f>
        <v>0</v>
      </c>
      <c r="W307" s="96">
        <f>IF(Zwemmen!F306="Wedstrijd",Zwemmen!I306,0)</f>
        <v>0</v>
      </c>
      <c r="X307" s="124"/>
      <c r="Y307" s="8">
        <f>IF(Fietsen!H306="Wegfiets",Fietsen!I306,0)</f>
        <v>0</v>
      </c>
      <c r="Z307" s="8">
        <f>IF(Fietsen!H306="Tijdritfiets",Fietsen!I306,0)</f>
        <v>0</v>
      </c>
      <c r="AA307" s="8">
        <f>IF(Fietsen!H306="Mountainbike",Fietsen!I306,0)</f>
        <v>0</v>
      </c>
      <c r="AB307" s="124"/>
      <c r="AC307" s="8">
        <f>IF(Fietsen!G306="Weg",Fietsen!I306,0)</f>
        <v>0</v>
      </c>
      <c r="AD307" s="8">
        <f>IF(Fietsen!G306="Rollen",Fietsen!I306,0)</f>
        <v>0</v>
      </c>
      <c r="AE307" s="8">
        <f>IF(Fietsen!G306="Veld",Fietsen!I306,0)</f>
        <v>0</v>
      </c>
      <c r="AF307" s="125"/>
      <c r="AG307" s="8">
        <f>IF(Fietsen!E306="Herstel",Fietsen!I306,0)</f>
        <v>0</v>
      </c>
      <c r="AH307" s="8">
        <f>IF(Fietsen!E306="LSD",Fietsen!I306,0)</f>
        <v>0</v>
      </c>
      <c r="AI307" s="8">
        <f>IF(Fietsen!E306="Extensieve uithouding",Fietsen!I306,0)</f>
        <v>0</v>
      </c>
      <c r="AJ307" s="8">
        <f>IF(Fietsen!E306="Intensieve uithouding",Fietsen!I306,0)</f>
        <v>0</v>
      </c>
      <c r="AK307" s="8">
        <f>IF(Fietsen!E306="Interval/Blokken",Fietsen!I306,0)</f>
        <v>0</v>
      </c>
      <c r="AL307" s="8">
        <f>IF(Fietsen!E306="VO2max",Fietsen!I306,0)</f>
        <v>0</v>
      </c>
      <c r="AM307" s="8">
        <f>IF(Fietsen!E306="Snelheid",Fietsen!I306,0)</f>
        <v>0</v>
      </c>
      <c r="AN307" s="8">
        <f>IF(Fietsen!E306="Souplesse",Fietsen!I306,0)</f>
        <v>0</v>
      </c>
      <c r="AO307" s="8">
        <f>IF(Fietsen!E306="Krachtuithouding",Fietsen!I306,0)</f>
        <v>0</v>
      </c>
      <c r="AP307" s="8">
        <f>IF(Fietsen!E306="Explosieve kracht",Fietsen!I306,0)</f>
        <v>0</v>
      </c>
      <c r="AQ307" s="8">
        <f>IF(Fietsen!E306="Wedstrijd",Fietsen!I306,0)</f>
        <v>0</v>
      </c>
      <c r="AR307" s="125"/>
      <c r="AS307" s="143">
        <f>IF(Lopen!G306="Weg",Lopen!H306,0)</f>
        <v>0</v>
      </c>
      <c r="AT307" s="8">
        <f>IF(Lopen!G306="Veld",Lopen!H306,0)</f>
        <v>0</v>
      </c>
      <c r="AU307" s="8">
        <f>IF(Lopen!G306="Piste",Lopen!H306,0)</f>
        <v>0</v>
      </c>
      <c r="AV307" s="139"/>
      <c r="AW307" s="8">
        <f>IF(Lopen!E306="Herstel",Lopen!H306,0)</f>
        <v>0</v>
      </c>
      <c r="AX307" s="8">
        <f>IF(Lopen!E306="Extensieve duur",Lopen!H306,0)</f>
        <v>0</v>
      </c>
      <c r="AY307" s="8">
        <f>IF(Lopen!E306="Tempoloop",Lopen!H306,0)</f>
        <v>0</v>
      </c>
      <c r="AZ307" s="8">
        <f>IF(Lopen!E306="Wisselloop",Lopen!H306,0)</f>
        <v>0</v>
      </c>
      <c r="BA307" s="8">
        <f>IF(Lopen!E306="Blokloop",Lopen!H306,0)</f>
        <v>0</v>
      </c>
      <c r="BB307" s="8">
        <f>IF(Lopen!E306="Versnellingen",Lopen!H306,0)</f>
        <v>0</v>
      </c>
      <c r="BC307" s="8">
        <f>IF(Lopen!E306="Fartlek",Lopen!H306,0)</f>
        <v>0</v>
      </c>
      <c r="BD307" s="8">
        <f>IF(Lopen!E306="Krachttraining",Lopen!H306,0)</f>
        <v>0</v>
      </c>
      <c r="BE307" s="144">
        <f>IF(Lopen!E306="Wedstrijd",Lopen!H306,0)</f>
        <v>0</v>
      </c>
    </row>
    <row r="308" spans="1:57">
      <c r="A308" s="199"/>
      <c r="B308" s="83" t="s">
        <v>11</v>
      </c>
      <c r="C308" s="75">
        <v>40753</v>
      </c>
      <c r="D308" s="153"/>
      <c r="E308" s="85">
        <f>IF(Zwemmen!H307&gt;0,1,0)</f>
        <v>0</v>
      </c>
      <c r="F308" s="85">
        <f>IF(Fietsen!I307&gt;0,1,0)</f>
        <v>0</v>
      </c>
      <c r="G308" s="85">
        <f>IF(Lopen!H307&gt;0,1,0)</f>
        <v>0</v>
      </c>
      <c r="H308" s="107"/>
      <c r="I308" s="95">
        <f>IF(Zwemmen!E307="Zwembad Aalst",1,0)</f>
        <v>0</v>
      </c>
      <c r="J308" s="85">
        <f>IF(Zwemmen!E307="Zwembad Brussel",1,0)</f>
        <v>0</v>
      </c>
      <c r="K308" s="85">
        <f>IF(Zwemmen!E307="Zwembad Wachtebeke",1,0)</f>
        <v>0</v>
      </c>
      <c r="L308" s="85">
        <f>IF(Zwemmen!E307="Zwembad Ander",1,0)</f>
        <v>0</v>
      </c>
      <c r="M308" s="85">
        <f>IF(Zwemmen!E307="Open Water Nieuwdonk",1,0)</f>
        <v>0</v>
      </c>
      <c r="N308" s="85">
        <f>IF(Zwemmen!E307="Open Water Ander",1,0)</f>
        <v>0</v>
      </c>
      <c r="O308" s="104"/>
      <c r="P308" s="85">
        <f t="shared" si="15"/>
        <v>0</v>
      </c>
      <c r="Q308" s="85">
        <f t="shared" si="16"/>
        <v>0</v>
      </c>
      <c r="R308" s="104"/>
      <c r="S308" s="89">
        <f>IF(Zwemmen!F307="Techniek",Zwemmen!I307,0)</f>
        <v>0</v>
      </c>
      <c r="T308" s="89">
        <f>IF(Zwemmen!F307="Extensieve uithouding",Zwemmen!I307,0)</f>
        <v>0</v>
      </c>
      <c r="U308" s="89">
        <f>IF(Zwemmen!F307="Intensieve uithouding",Zwemmen!I307,0)</f>
        <v>0</v>
      </c>
      <c r="V308" s="89">
        <f>IF(Zwemmen!F307="Snelheid",Zwemmen!I307,0)</f>
        <v>0</v>
      </c>
      <c r="W308" s="96">
        <f>IF(Zwemmen!F307="Wedstrijd",Zwemmen!I307,0)</f>
        <v>0</v>
      </c>
      <c r="X308" s="124"/>
      <c r="Y308" s="8">
        <f>IF(Fietsen!H307="Wegfiets",Fietsen!I307,0)</f>
        <v>0</v>
      </c>
      <c r="Z308" s="8">
        <f>IF(Fietsen!H307="Tijdritfiets",Fietsen!I307,0)</f>
        <v>0</v>
      </c>
      <c r="AA308" s="8">
        <f>IF(Fietsen!H307="Mountainbike",Fietsen!I307,0)</f>
        <v>0</v>
      </c>
      <c r="AB308" s="124"/>
      <c r="AC308" s="8">
        <f>IF(Fietsen!G307="Weg",Fietsen!I307,0)</f>
        <v>0</v>
      </c>
      <c r="AD308" s="8">
        <f>IF(Fietsen!G307="Rollen",Fietsen!I307,0)</f>
        <v>0</v>
      </c>
      <c r="AE308" s="8">
        <f>IF(Fietsen!G307="Veld",Fietsen!I307,0)</f>
        <v>0</v>
      </c>
      <c r="AF308" s="125"/>
      <c r="AG308" s="8">
        <f>IF(Fietsen!E307="Herstel",Fietsen!I307,0)</f>
        <v>0</v>
      </c>
      <c r="AH308" s="8">
        <f>IF(Fietsen!E307="LSD",Fietsen!I307,0)</f>
        <v>0</v>
      </c>
      <c r="AI308" s="8">
        <f>IF(Fietsen!E307="Extensieve uithouding",Fietsen!I307,0)</f>
        <v>0</v>
      </c>
      <c r="AJ308" s="8">
        <f>IF(Fietsen!E307="Intensieve uithouding",Fietsen!I307,0)</f>
        <v>0</v>
      </c>
      <c r="AK308" s="8">
        <f>IF(Fietsen!E307="Interval/Blokken",Fietsen!I307,0)</f>
        <v>0</v>
      </c>
      <c r="AL308" s="8">
        <f>IF(Fietsen!E307="VO2max",Fietsen!I307,0)</f>
        <v>0</v>
      </c>
      <c r="AM308" s="8">
        <f>IF(Fietsen!E307="Snelheid",Fietsen!I307,0)</f>
        <v>0</v>
      </c>
      <c r="AN308" s="8">
        <f>IF(Fietsen!E307="Souplesse",Fietsen!I307,0)</f>
        <v>0</v>
      </c>
      <c r="AO308" s="8">
        <f>IF(Fietsen!E307="Krachtuithouding",Fietsen!I307,0)</f>
        <v>0</v>
      </c>
      <c r="AP308" s="8">
        <f>IF(Fietsen!E307="Explosieve kracht",Fietsen!I307,0)</f>
        <v>0</v>
      </c>
      <c r="AQ308" s="8">
        <f>IF(Fietsen!E307="Wedstrijd",Fietsen!I307,0)</f>
        <v>0</v>
      </c>
      <c r="AR308" s="125"/>
      <c r="AS308" s="143">
        <f>IF(Lopen!G307="Weg",Lopen!H307,0)</f>
        <v>0</v>
      </c>
      <c r="AT308" s="8">
        <f>IF(Lopen!G307="Veld",Lopen!H307,0)</f>
        <v>0</v>
      </c>
      <c r="AU308" s="8">
        <f>IF(Lopen!G307="Piste",Lopen!H307,0)</f>
        <v>0</v>
      </c>
      <c r="AV308" s="139"/>
      <c r="AW308" s="8">
        <f>IF(Lopen!E307="Herstel",Lopen!H307,0)</f>
        <v>0</v>
      </c>
      <c r="AX308" s="8">
        <f>IF(Lopen!E307="Extensieve duur",Lopen!H307,0)</f>
        <v>0</v>
      </c>
      <c r="AY308" s="8">
        <f>IF(Lopen!E307="Tempoloop",Lopen!H307,0)</f>
        <v>0</v>
      </c>
      <c r="AZ308" s="8">
        <f>IF(Lopen!E307="Wisselloop",Lopen!H307,0)</f>
        <v>0</v>
      </c>
      <c r="BA308" s="8">
        <f>IF(Lopen!E307="Blokloop",Lopen!H307,0)</f>
        <v>0</v>
      </c>
      <c r="BB308" s="8">
        <f>IF(Lopen!E307="Versnellingen",Lopen!H307,0)</f>
        <v>0</v>
      </c>
      <c r="BC308" s="8">
        <f>IF(Lopen!E307="Fartlek",Lopen!H307,0)</f>
        <v>0</v>
      </c>
      <c r="BD308" s="8">
        <f>IF(Lopen!E307="Krachttraining",Lopen!H307,0)</f>
        <v>0</v>
      </c>
      <c r="BE308" s="144">
        <f>IF(Lopen!E307="Wedstrijd",Lopen!H307,0)</f>
        <v>0</v>
      </c>
    </row>
    <row r="309" spans="1:57">
      <c r="A309" s="199"/>
      <c r="B309" s="19" t="s">
        <v>12</v>
      </c>
      <c r="C309" s="77">
        <v>40754</v>
      </c>
      <c r="D309" s="153"/>
      <c r="E309" s="86">
        <f>IF(Zwemmen!H308&gt;0,1,0)</f>
        <v>0</v>
      </c>
      <c r="F309" s="86">
        <f>IF(Fietsen!I308&gt;0,1,0)</f>
        <v>0</v>
      </c>
      <c r="G309" s="86">
        <f>IF(Lopen!H308&gt;0,1,0)</f>
        <v>0</v>
      </c>
      <c r="H309" s="107"/>
      <c r="I309" s="97">
        <f>IF(Zwemmen!E308="Zwembad Aalst",1,0)</f>
        <v>0</v>
      </c>
      <c r="J309" s="86">
        <f>IF(Zwemmen!E308="Zwembad Brussel",1,0)</f>
        <v>0</v>
      </c>
      <c r="K309" s="86">
        <f>IF(Zwemmen!E308="Zwembad Wachtebeke",1,0)</f>
        <v>0</v>
      </c>
      <c r="L309" s="86">
        <f>IF(Zwemmen!E308="Zwembad Ander",1,0)</f>
        <v>0</v>
      </c>
      <c r="M309" s="86">
        <f>IF(Zwemmen!E308="Open Water Nieuwdonk",1,0)</f>
        <v>0</v>
      </c>
      <c r="N309" s="86">
        <f>IF(Zwemmen!E308="Open Water Ander",1,0)</f>
        <v>0</v>
      </c>
      <c r="O309" s="104"/>
      <c r="P309" s="86">
        <f t="shared" si="15"/>
        <v>0</v>
      </c>
      <c r="Q309" s="86">
        <f t="shared" si="16"/>
        <v>0</v>
      </c>
      <c r="R309" s="104"/>
      <c r="S309" s="90">
        <f>IF(Zwemmen!F308="Techniek",Zwemmen!I308,0)</f>
        <v>0</v>
      </c>
      <c r="T309" s="90">
        <f>IF(Zwemmen!F308="Extensieve uithouding",Zwemmen!I308,0)</f>
        <v>0</v>
      </c>
      <c r="U309" s="90">
        <f>IF(Zwemmen!F308="Intensieve uithouding",Zwemmen!I308,0)</f>
        <v>0</v>
      </c>
      <c r="V309" s="90">
        <f>IF(Zwemmen!F308="Snelheid",Zwemmen!I308,0)</f>
        <v>0</v>
      </c>
      <c r="W309" s="98">
        <f>IF(Zwemmen!F308="Wedstrijd",Zwemmen!I308,0)</f>
        <v>0</v>
      </c>
      <c r="X309" s="124"/>
      <c r="Y309" s="122">
        <f>IF(Fietsen!H308="Wegfiets",Fietsen!I308,0)</f>
        <v>0</v>
      </c>
      <c r="Z309" s="122">
        <f>IF(Fietsen!H308="Tijdritfiets",Fietsen!I308,0)</f>
        <v>0</v>
      </c>
      <c r="AA309" s="122">
        <f>IF(Fietsen!H308="Mountainbike",Fietsen!I308,0)</f>
        <v>0</v>
      </c>
      <c r="AB309" s="124"/>
      <c r="AC309" s="122">
        <f>IF(Fietsen!G308="Weg",Fietsen!I308,0)</f>
        <v>0</v>
      </c>
      <c r="AD309" s="122">
        <f>IF(Fietsen!G308="Rollen",Fietsen!I308,0)</f>
        <v>0</v>
      </c>
      <c r="AE309" s="122">
        <f>IF(Fietsen!G308="Veld",Fietsen!I308,0)</f>
        <v>0</v>
      </c>
      <c r="AF309" s="125"/>
      <c r="AG309" s="122">
        <f>IF(Fietsen!E308="Herstel",Fietsen!I308,0)</f>
        <v>0</v>
      </c>
      <c r="AH309" s="122">
        <f>IF(Fietsen!E308="LSD",Fietsen!I308,0)</f>
        <v>0</v>
      </c>
      <c r="AI309" s="122">
        <f>IF(Fietsen!E308="Extensieve uithouding",Fietsen!I308,0)</f>
        <v>0</v>
      </c>
      <c r="AJ309" s="122">
        <f>IF(Fietsen!E308="Intensieve uithouding",Fietsen!I308,0)</f>
        <v>0</v>
      </c>
      <c r="AK309" s="122">
        <f>IF(Fietsen!E308="Interval/Blokken",Fietsen!I308,0)</f>
        <v>0</v>
      </c>
      <c r="AL309" s="122">
        <f>IF(Fietsen!E308="VO2max",Fietsen!I308,0)</f>
        <v>0</v>
      </c>
      <c r="AM309" s="122">
        <f>IF(Fietsen!E308="Snelheid",Fietsen!I308,0)</f>
        <v>0</v>
      </c>
      <c r="AN309" s="122">
        <f>IF(Fietsen!E308="Souplesse",Fietsen!I308,0)</f>
        <v>0</v>
      </c>
      <c r="AO309" s="122">
        <f>IF(Fietsen!E308="Krachtuithouding",Fietsen!I308,0)</f>
        <v>0</v>
      </c>
      <c r="AP309" s="122">
        <f>IF(Fietsen!E308="Explosieve kracht",Fietsen!I308,0)</f>
        <v>0</v>
      </c>
      <c r="AQ309" s="122">
        <f>IF(Fietsen!E308="Wedstrijd",Fietsen!I308,0)</f>
        <v>0</v>
      </c>
      <c r="AR309" s="125"/>
      <c r="AS309" s="141">
        <f>IF(Lopen!G308="Weg",Lopen!H308,0)</f>
        <v>0</v>
      </c>
      <c r="AT309" s="122">
        <f>IF(Lopen!G308="Veld",Lopen!H308,0)</f>
        <v>0</v>
      </c>
      <c r="AU309" s="122">
        <f>IF(Lopen!G308="Piste",Lopen!H308,0)</f>
        <v>0</v>
      </c>
      <c r="AV309" s="139"/>
      <c r="AW309" s="122">
        <f>IF(Lopen!E308="Herstel",Lopen!H308,0)</f>
        <v>0</v>
      </c>
      <c r="AX309" s="122">
        <f>IF(Lopen!E308="Extensieve duur",Lopen!H308,0)</f>
        <v>0</v>
      </c>
      <c r="AY309" s="122">
        <f>IF(Lopen!E308="Tempoloop",Lopen!H308,0)</f>
        <v>0</v>
      </c>
      <c r="AZ309" s="122">
        <f>IF(Lopen!E308="Wisselloop",Lopen!H308,0)</f>
        <v>0</v>
      </c>
      <c r="BA309" s="122">
        <f>IF(Lopen!E308="Blokloop",Lopen!H308,0)</f>
        <v>0</v>
      </c>
      <c r="BB309" s="122">
        <f>IF(Lopen!E308="Versnellingen",Lopen!H308,0)</f>
        <v>0</v>
      </c>
      <c r="BC309" s="122">
        <f>IF(Lopen!E308="Fartlek",Lopen!H308,0)</f>
        <v>0</v>
      </c>
      <c r="BD309" s="122">
        <f>IF(Lopen!E308="Krachttraining",Lopen!H308,0)</f>
        <v>0</v>
      </c>
      <c r="BE309" s="142">
        <f>IF(Lopen!E308="Wedstrijd",Lopen!H308,0)</f>
        <v>0</v>
      </c>
    </row>
    <row r="310" spans="1:57">
      <c r="A310" s="199"/>
      <c r="B310" s="19" t="s">
        <v>13</v>
      </c>
      <c r="C310" s="77">
        <v>40755</v>
      </c>
      <c r="D310" s="153"/>
      <c r="E310" s="86">
        <f>IF(Zwemmen!H309&gt;0,1,0)</f>
        <v>0</v>
      </c>
      <c r="F310" s="86">
        <f>IF(Fietsen!I309&gt;0,1,0)</f>
        <v>0</v>
      </c>
      <c r="G310" s="86">
        <f>IF(Lopen!H309&gt;0,1,0)</f>
        <v>0</v>
      </c>
      <c r="H310" s="107"/>
      <c r="I310" s="97">
        <f>IF(Zwemmen!E309="Zwembad Aalst",1,0)</f>
        <v>0</v>
      </c>
      <c r="J310" s="86">
        <f>IF(Zwemmen!E309="Zwembad Brussel",1,0)</f>
        <v>0</v>
      </c>
      <c r="K310" s="86">
        <f>IF(Zwemmen!E309="Zwembad Wachtebeke",1,0)</f>
        <v>0</v>
      </c>
      <c r="L310" s="86">
        <f>IF(Zwemmen!E309="Zwembad Ander",1,0)</f>
        <v>0</v>
      </c>
      <c r="M310" s="86">
        <f>IF(Zwemmen!E309="Open Water Nieuwdonk",1,0)</f>
        <v>0</v>
      </c>
      <c r="N310" s="86">
        <f>IF(Zwemmen!E309="Open Water Ander",1,0)</f>
        <v>0</v>
      </c>
      <c r="O310" s="104"/>
      <c r="P310" s="86">
        <f t="shared" si="15"/>
        <v>0</v>
      </c>
      <c r="Q310" s="86">
        <f t="shared" si="16"/>
        <v>0</v>
      </c>
      <c r="R310" s="104"/>
      <c r="S310" s="90">
        <f>IF(Zwemmen!F309="Techniek",Zwemmen!I309,0)</f>
        <v>0</v>
      </c>
      <c r="T310" s="90">
        <f>IF(Zwemmen!F309="Extensieve uithouding",Zwemmen!I309,0)</f>
        <v>0</v>
      </c>
      <c r="U310" s="90">
        <f>IF(Zwemmen!F309="Intensieve uithouding",Zwemmen!I309,0)</f>
        <v>0</v>
      </c>
      <c r="V310" s="90">
        <f>IF(Zwemmen!F309="Snelheid",Zwemmen!I309,0)</f>
        <v>0</v>
      </c>
      <c r="W310" s="98">
        <f>IF(Zwemmen!F309="Wedstrijd",Zwemmen!I309,0)</f>
        <v>0</v>
      </c>
      <c r="X310" s="124"/>
      <c r="Y310" s="122">
        <f>IF(Fietsen!H309="Wegfiets",Fietsen!I309,0)</f>
        <v>0</v>
      </c>
      <c r="Z310" s="122">
        <f>IF(Fietsen!H309="Tijdritfiets",Fietsen!I309,0)</f>
        <v>0</v>
      </c>
      <c r="AA310" s="122">
        <f>IF(Fietsen!H309="Mountainbike",Fietsen!I309,0)</f>
        <v>0</v>
      </c>
      <c r="AB310" s="124"/>
      <c r="AC310" s="122">
        <f>IF(Fietsen!G309="Weg",Fietsen!I309,0)</f>
        <v>0</v>
      </c>
      <c r="AD310" s="122">
        <f>IF(Fietsen!G309="Rollen",Fietsen!I309,0)</f>
        <v>0</v>
      </c>
      <c r="AE310" s="122">
        <f>IF(Fietsen!G309="Veld",Fietsen!I309,0)</f>
        <v>0</v>
      </c>
      <c r="AF310" s="125"/>
      <c r="AG310" s="122">
        <f>IF(Fietsen!E309="Herstel",Fietsen!I309,0)</f>
        <v>0</v>
      </c>
      <c r="AH310" s="122">
        <f>IF(Fietsen!E309="LSD",Fietsen!I309,0)</f>
        <v>0</v>
      </c>
      <c r="AI310" s="122">
        <f>IF(Fietsen!E309="Extensieve uithouding",Fietsen!I309,0)</f>
        <v>0</v>
      </c>
      <c r="AJ310" s="122">
        <f>IF(Fietsen!E309="Intensieve uithouding",Fietsen!I309,0)</f>
        <v>0</v>
      </c>
      <c r="AK310" s="122">
        <f>IF(Fietsen!E309="Interval/Blokken",Fietsen!I309,0)</f>
        <v>0</v>
      </c>
      <c r="AL310" s="122">
        <f>IF(Fietsen!E309="VO2max",Fietsen!I309,0)</f>
        <v>0</v>
      </c>
      <c r="AM310" s="122">
        <f>IF(Fietsen!E309="Snelheid",Fietsen!I309,0)</f>
        <v>0</v>
      </c>
      <c r="AN310" s="122">
        <f>IF(Fietsen!E309="Souplesse",Fietsen!I309,0)</f>
        <v>0</v>
      </c>
      <c r="AO310" s="122">
        <f>IF(Fietsen!E309="Krachtuithouding",Fietsen!I309,0)</f>
        <v>0</v>
      </c>
      <c r="AP310" s="122">
        <f>IF(Fietsen!E309="Explosieve kracht",Fietsen!I309,0)</f>
        <v>0</v>
      </c>
      <c r="AQ310" s="122">
        <f>IF(Fietsen!E309="Wedstrijd",Fietsen!I309,0)</f>
        <v>0</v>
      </c>
      <c r="AR310" s="125"/>
      <c r="AS310" s="141">
        <f>IF(Lopen!G309="Weg",Lopen!H309,0)</f>
        <v>0</v>
      </c>
      <c r="AT310" s="122">
        <f>IF(Lopen!G309="Veld",Lopen!H309,0)</f>
        <v>0</v>
      </c>
      <c r="AU310" s="122">
        <f>IF(Lopen!G309="Piste",Lopen!H309,0)</f>
        <v>0</v>
      </c>
      <c r="AV310" s="139"/>
      <c r="AW310" s="122">
        <f>IF(Lopen!E309="Herstel",Lopen!H309,0)</f>
        <v>0</v>
      </c>
      <c r="AX310" s="122">
        <f>IF(Lopen!E309="Extensieve duur",Lopen!H309,0)</f>
        <v>0</v>
      </c>
      <c r="AY310" s="122">
        <f>IF(Lopen!E309="Tempoloop",Lopen!H309,0)</f>
        <v>0</v>
      </c>
      <c r="AZ310" s="122">
        <f>IF(Lopen!E309="Wisselloop",Lopen!H309,0)</f>
        <v>0</v>
      </c>
      <c r="BA310" s="122">
        <f>IF(Lopen!E309="Blokloop",Lopen!H309,0)</f>
        <v>0</v>
      </c>
      <c r="BB310" s="122">
        <f>IF(Lopen!E309="Versnellingen",Lopen!H309,0)</f>
        <v>0</v>
      </c>
      <c r="BC310" s="122">
        <f>IF(Lopen!E309="Fartlek",Lopen!H309,0)</f>
        <v>0</v>
      </c>
      <c r="BD310" s="122">
        <f>IF(Lopen!E309="Krachttraining",Lopen!H309,0)</f>
        <v>0</v>
      </c>
      <c r="BE310" s="142">
        <f>IF(Lopen!E309="Wedstrijd",Lopen!H309,0)</f>
        <v>0</v>
      </c>
    </row>
    <row r="311" spans="1:57">
      <c r="A311" s="199" t="s">
        <v>64</v>
      </c>
      <c r="B311" s="83" t="s">
        <v>14</v>
      </c>
      <c r="C311" s="75">
        <v>40756</v>
      </c>
      <c r="D311" s="153"/>
      <c r="E311" s="85">
        <f>IF(Zwemmen!H310&gt;0,1,0)</f>
        <v>0</v>
      </c>
      <c r="F311" s="85">
        <f>IF(Fietsen!I310&gt;0,1,0)</f>
        <v>0</v>
      </c>
      <c r="G311" s="85">
        <f>IF(Lopen!H310&gt;0,1,0)</f>
        <v>0</v>
      </c>
      <c r="H311" s="107"/>
      <c r="I311" s="95">
        <f>IF(Zwemmen!E310="Zwembad Aalst",1,0)</f>
        <v>0</v>
      </c>
      <c r="J311" s="85">
        <f>IF(Zwemmen!E310="Zwembad Brussel",1,0)</f>
        <v>0</v>
      </c>
      <c r="K311" s="85">
        <f>IF(Zwemmen!E310="Zwembad Wachtebeke",1,0)</f>
        <v>0</v>
      </c>
      <c r="L311" s="85">
        <f>IF(Zwemmen!E310="Zwembad Ander",1,0)</f>
        <v>0</v>
      </c>
      <c r="M311" s="85">
        <f>IF(Zwemmen!E310="Open Water Nieuwdonk",1,0)</f>
        <v>0</v>
      </c>
      <c r="N311" s="85">
        <f>IF(Zwemmen!E310="Open Water Ander",1,0)</f>
        <v>0</v>
      </c>
      <c r="O311" s="104"/>
      <c r="P311" s="85">
        <f t="shared" si="15"/>
        <v>0</v>
      </c>
      <c r="Q311" s="85">
        <f t="shared" si="16"/>
        <v>0</v>
      </c>
      <c r="R311" s="104"/>
      <c r="S311" s="89">
        <f>IF(Zwemmen!F310="Techniek",Zwemmen!I310,0)</f>
        <v>0</v>
      </c>
      <c r="T311" s="89">
        <f>IF(Zwemmen!F310="Extensieve uithouding",Zwemmen!I310,0)</f>
        <v>0</v>
      </c>
      <c r="U311" s="89">
        <f>IF(Zwemmen!F310="Intensieve uithouding",Zwemmen!I310,0)</f>
        <v>0</v>
      </c>
      <c r="V311" s="89">
        <f>IF(Zwemmen!F310="Snelheid",Zwemmen!I310,0)</f>
        <v>0</v>
      </c>
      <c r="W311" s="96">
        <f>IF(Zwemmen!F310="Wedstrijd",Zwemmen!I310,0)</f>
        <v>0</v>
      </c>
      <c r="X311" s="124"/>
      <c r="Y311" s="8">
        <f>IF(Fietsen!H310="Wegfiets",Fietsen!I310,0)</f>
        <v>0</v>
      </c>
      <c r="Z311" s="8">
        <f>IF(Fietsen!H310="Tijdritfiets",Fietsen!I310,0)</f>
        <v>0</v>
      </c>
      <c r="AA311" s="8">
        <f>IF(Fietsen!H310="Mountainbike",Fietsen!I310,0)</f>
        <v>0</v>
      </c>
      <c r="AB311" s="124"/>
      <c r="AC311" s="8">
        <f>IF(Fietsen!G310="Weg",Fietsen!I310,0)</f>
        <v>0</v>
      </c>
      <c r="AD311" s="8">
        <f>IF(Fietsen!G310="Rollen",Fietsen!I310,0)</f>
        <v>0</v>
      </c>
      <c r="AE311" s="8">
        <f>IF(Fietsen!G310="Veld",Fietsen!I310,0)</f>
        <v>0</v>
      </c>
      <c r="AF311" s="125"/>
      <c r="AG311" s="8">
        <f>IF(Fietsen!E310="Herstel",Fietsen!I310,0)</f>
        <v>0</v>
      </c>
      <c r="AH311" s="8">
        <f>IF(Fietsen!E310="LSD",Fietsen!I310,0)</f>
        <v>0</v>
      </c>
      <c r="AI311" s="8">
        <f>IF(Fietsen!E310="Extensieve uithouding",Fietsen!I310,0)</f>
        <v>0</v>
      </c>
      <c r="AJ311" s="8">
        <f>IF(Fietsen!E310="Intensieve uithouding",Fietsen!I310,0)</f>
        <v>0</v>
      </c>
      <c r="AK311" s="8">
        <f>IF(Fietsen!E310="Interval/Blokken",Fietsen!I310,0)</f>
        <v>0</v>
      </c>
      <c r="AL311" s="8">
        <f>IF(Fietsen!E310="VO2max",Fietsen!I310,0)</f>
        <v>0</v>
      </c>
      <c r="AM311" s="8">
        <f>IF(Fietsen!E310="Snelheid",Fietsen!I310,0)</f>
        <v>0</v>
      </c>
      <c r="AN311" s="8">
        <f>IF(Fietsen!E310="Souplesse",Fietsen!I310,0)</f>
        <v>0</v>
      </c>
      <c r="AO311" s="8">
        <f>IF(Fietsen!E310="Krachtuithouding",Fietsen!I310,0)</f>
        <v>0</v>
      </c>
      <c r="AP311" s="8">
        <f>IF(Fietsen!E310="Explosieve kracht",Fietsen!I310,0)</f>
        <v>0</v>
      </c>
      <c r="AQ311" s="8">
        <f>IF(Fietsen!E310="Wedstrijd",Fietsen!I310,0)</f>
        <v>0</v>
      </c>
      <c r="AR311" s="125"/>
      <c r="AS311" s="143">
        <f>IF(Lopen!G310="Weg",Lopen!H310,0)</f>
        <v>0</v>
      </c>
      <c r="AT311" s="8">
        <f>IF(Lopen!G310="Veld",Lopen!H310,0)</f>
        <v>0</v>
      </c>
      <c r="AU311" s="8">
        <f>IF(Lopen!G310="Piste",Lopen!H310,0)</f>
        <v>0</v>
      </c>
      <c r="AV311" s="139"/>
      <c r="AW311" s="8">
        <f>IF(Lopen!E310="Herstel",Lopen!H310,0)</f>
        <v>0</v>
      </c>
      <c r="AX311" s="8">
        <f>IF(Lopen!E310="Extensieve duur",Lopen!H310,0)</f>
        <v>0</v>
      </c>
      <c r="AY311" s="8">
        <f>IF(Lopen!E310="Tempoloop",Lopen!H310,0)</f>
        <v>0</v>
      </c>
      <c r="AZ311" s="8">
        <f>IF(Lopen!E310="Wisselloop",Lopen!H310,0)</f>
        <v>0</v>
      </c>
      <c r="BA311" s="8">
        <f>IF(Lopen!E310="Blokloop",Lopen!H310,0)</f>
        <v>0</v>
      </c>
      <c r="BB311" s="8">
        <f>IF(Lopen!E310="Versnellingen",Lopen!H310,0)</f>
        <v>0</v>
      </c>
      <c r="BC311" s="8">
        <f>IF(Lopen!E310="Fartlek",Lopen!H310,0)</f>
        <v>0</v>
      </c>
      <c r="BD311" s="8">
        <f>IF(Lopen!E310="Krachttraining",Lopen!H310,0)</f>
        <v>0</v>
      </c>
      <c r="BE311" s="144">
        <f>IF(Lopen!E310="Wedstrijd",Lopen!H310,0)</f>
        <v>0</v>
      </c>
    </row>
    <row r="312" spans="1:57">
      <c r="A312" s="199"/>
      <c r="B312" s="83" t="s">
        <v>15</v>
      </c>
      <c r="C312" s="75">
        <v>40757</v>
      </c>
      <c r="D312" s="153"/>
      <c r="E312" s="85">
        <f>IF(Zwemmen!H311&gt;0,1,0)</f>
        <v>0</v>
      </c>
      <c r="F312" s="85">
        <f>IF(Fietsen!I311&gt;0,1,0)</f>
        <v>0</v>
      </c>
      <c r="G312" s="85">
        <f>IF(Lopen!H311&gt;0,1,0)</f>
        <v>0</v>
      </c>
      <c r="H312" s="107"/>
      <c r="I312" s="95">
        <f>IF(Zwemmen!E311="Zwembad Aalst",1,0)</f>
        <v>0</v>
      </c>
      <c r="J312" s="85">
        <f>IF(Zwemmen!E311="Zwembad Brussel",1,0)</f>
        <v>0</v>
      </c>
      <c r="K312" s="85">
        <f>IF(Zwemmen!E311="Zwembad Wachtebeke",1,0)</f>
        <v>0</v>
      </c>
      <c r="L312" s="85">
        <f>IF(Zwemmen!E311="Zwembad Ander",1,0)</f>
        <v>0</v>
      </c>
      <c r="M312" s="85">
        <f>IF(Zwemmen!E311="Open Water Nieuwdonk",1,0)</f>
        <v>0</v>
      </c>
      <c r="N312" s="85">
        <f>IF(Zwemmen!E311="Open Water Ander",1,0)</f>
        <v>0</v>
      </c>
      <c r="O312" s="104"/>
      <c r="P312" s="85">
        <f t="shared" si="15"/>
        <v>0</v>
      </c>
      <c r="Q312" s="85">
        <f t="shared" si="16"/>
        <v>0</v>
      </c>
      <c r="R312" s="104"/>
      <c r="S312" s="89">
        <f>IF(Zwemmen!F311="Techniek",Zwemmen!I311,0)</f>
        <v>0</v>
      </c>
      <c r="T312" s="89">
        <f>IF(Zwemmen!F311="Extensieve uithouding",Zwemmen!I311,0)</f>
        <v>0</v>
      </c>
      <c r="U312" s="89">
        <f>IF(Zwemmen!F311="Intensieve uithouding",Zwemmen!I311,0)</f>
        <v>0</v>
      </c>
      <c r="V312" s="89">
        <f>IF(Zwemmen!F311="Snelheid",Zwemmen!I311,0)</f>
        <v>0</v>
      </c>
      <c r="W312" s="96">
        <f>IF(Zwemmen!F311="Wedstrijd",Zwemmen!I311,0)</f>
        <v>0</v>
      </c>
      <c r="X312" s="124"/>
      <c r="Y312" s="8">
        <f>IF(Fietsen!H311="Wegfiets",Fietsen!I311,0)</f>
        <v>0</v>
      </c>
      <c r="Z312" s="8">
        <f>IF(Fietsen!H311="Tijdritfiets",Fietsen!I311,0)</f>
        <v>0</v>
      </c>
      <c r="AA312" s="8">
        <f>IF(Fietsen!H311="Mountainbike",Fietsen!I311,0)</f>
        <v>0</v>
      </c>
      <c r="AB312" s="124"/>
      <c r="AC312" s="8">
        <f>IF(Fietsen!G311="Weg",Fietsen!I311,0)</f>
        <v>0</v>
      </c>
      <c r="AD312" s="8">
        <f>IF(Fietsen!G311="Rollen",Fietsen!I311,0)</f>
        <v>0</v>
      </c>
      <c r="AE312" s="8">
        <f>IF(Fietsen!G311="Veld",Fietsen!I311,0)</f>
        <v>0</v>
      </c>
      <c r="AF312" s="125"/>
      <c r="AG312" s="8">
        <f>IF(Fietsen!E311="Herstel",Fietsen!I311,0)</f>
        <v>0</v>
      </c>
      <c r="AH312" s="8">
        <f>IF(Fietsen!E311="LSD",Fietsen!I311,0)</f>
        <v>0</v>
      </c>
      <c r="AI312" s="8">
        <f>IF(Fietsen!E311="Extensieve uithouding",Fietsen!I311,0)</f>
        <v>0</v>
      </c>
      <c r="AJ312" s="8">
        <f>IF(Fietsen!E311="Intensieve uithouding",Fietsen!I311,0)</f>
        <v>0</v>
      </c>
      <c r="AK312" s="8">
        <f>IF(Fietsen!E311="Interval/Blokken",Fietsen!I311,0)</f>
        <v>0</v>
      </c>
      <c r="AL312" s="8">
        <f>IF(Fietsen!E311="VO2max",Fietsen!I311,0)</f>
        <v>0</v>
      </c>
      <c r="AM312" s="8">
        <f>IF(Fietsen!E311="Snelheid",Fietsen!I311,0)</f>
        <v>0</v>
      </c>
      <c r="AN312" s="8">
        <f>IF(Fietsen!E311="Souplesse",Fietsen!I311,0)</f>
        <v>0</v>
      </c>
      <c r="AO312" s="8">
        <f>IF(Fietsen!E311="Krachtuithouding",Fietsen!I311,0)</f>
        <v>0</v>
      </c>
      <c r="AP312" s="8">
        <f>IF(Fietsen!E311="Explosieve kracht",Fietsen!I311,0)</f>
        <v>0</v>
      </c>
      <c r="AQ312" s="8">
        <f>IF(Fietsen!E311="Wedstrijd",Fietsen!I311,0)</f>
        <v>0</v>
      </c>
      <c r="AR312" s="125"/>
      <c r="AS312" s="143">
        <f>IF(Lopen!G311="Weg",Lopen!H311,0)</f>
        <v>0</v>
      </c>
      <c r="AT312" s="8">
        <f>IF(Lopen!G311="Veld",Lopen!H311,0)</f>
        <v>0</v>
      </c>
      <c r="AU312" s="8">
        <f>IF(Lopen!G311="Piste",Lopen!H311,0)</f>
        <v>0</v>
      </c>
      <c r="AV312" s="139"/>
      <c r="AW312" s="8">
        <f>IF(Lopen!E311="Herstel",Lopen!H311,0)</f>
        <v>0</v>
      </c>
      <c r="AX312" s="8">
        <f>IF(Lopen!E311="Extensieve duur",Lopen!H311,0)</f>
        <v>0</v>
      </c>
      <c r="AY312" s="8">
        <f>IF(Lopen!E311="Tempoloop",Lopen!H311,0)</f>
        <v>0</v>
      </c>
      <c r="AZ312" s="8">
        <f>IF(Lopen!E311="Wisselloop",Lopen!H311,0)</f>
        <v>0</v>
      </c>
      <c r="BA312" s="8">
        <f>IF(Lopen!E311="Blokloop",Lopen!H311,0)</f>
        <v>0</v>
      </c>
      <c r="BB312" s="8">
        <f>IF(Lopen!E311="Versnellingen",Lopen!H311,0)</f>
        <v>0</v>
      </c>
      <c r="BC312" s="8">
        <f>IF(Lopen!E311="Fartlek",Lopen!H311,0)</f>
        <v>0</v>
      </c>
      <c r="BD312" s="8">
        <f>IF(Lopen!E311="Krachttraining",Lopen!H311,0)</f>
        <v>0</v>
      </c>
      <c r="BE312" s="144">
        <f>IF(Lopen!E311="Wedstrijd",Lopen!H311,0)</f>
        <v>0</v>
      </c>
    </row>
    <row r="313" spans="1:57">
      <c r="A313" s="199"/>
      <c r="B313" s="83" t="s">
        <v>16</v>
      </c>
      <c r="C313" s="75">
        <v>40758</v>
      </c>
      <c r="D313" s="153"/>
      <c r="E313" s="85">
        <f>IF(Zwemmen!H312&gt;0,1,0)</f>
        <v>0</v>
      </c>
      <c r="F313" s="85">
        <f>IF(Fietsen!I312&gt;0,1,0)</f>
        <v>0</v>
      </c>
      <c r="G313" s="85">
        <f>IF(Lopen!H312&gt;0,1,0)</f>
        <v>0</v>
      </c>
      <c r="H313" s="107"/>
      <c r="I313" s="95">
        <f>IF(Zwemmen!E312="Zwembad Aalst",1,0)</f>
        <v>0</v>
      </c>
      <c r="J313" s="85">
        <f>IF(Zwemmen!E312="Zwembad Brussel",1,0)</f>
        <v>0</v>
      </c>
      <c r="K313" s="85">
        <f>IF(Zwemmen!E312="Zwembad Wachtebeke",1,0)</f>
        <v>0</v>
      </c>
      <c r="L313" s="85">
        <f>IF(Zwemmen!E312="Zwembad Ander",1,0)</f>
        <v>0</v>
      </c>
      <c r="M313" s="85">
        <f>IF(Zwemmen!E312="Open Water Nieuwdonk",1,0)</f>
        <v>0</v>
      </c>
      <c r="N313" s="85">
        <f>IF(Zwemmen!E312="Open Water Ander",1,0)</f>
        <v>0</v>
      </c>
      <c r="O313" s="104"/>
      <c r="P313" s="85">
        <f t="shared" si="15"/>
        <v>0</v>
      </c>
      <c r="Q313" s="85">
        <f t="shared" si="16"/>
        <v>0</v>
      </c>
      <c r="R313" s="104"/>
      <c r="S313" s="89">
        <f>IF(Zwemmen!F312="Techniek",Zwemmen!I312,0)</f>
        <v>0</v>
      </c>
      <c r="T313" s="89">
        <f>IF(Zwemmen!F312="Extensieve uithouding",Zwemmen!I312,0)</f>
        <v>0</v>
      </c>
      <c r="U313" s="89">
        <f>IF(Zwemmen!F312="Intensieve uithouding",Zwemmen!I312,0)</f>
        <v>0</v>
      </c>
      <c r="V313" s="89">
        <f>IF(Zwemmen!F312="Snelheid",Zwemmen!I312,0)</f>
        <v>0</v>
      </c>
      <c r="W313" s="96">
        <f>IF(Zwemmen!F312="Wedstrijd",Zwemmen!I312,0)</f>
        <v>0</v>
      </c>
      <c r="X313" s="124"/>
      <c r="Y313" s="8">
        <f>IF(Fietsen!H312="Wegfiets",Fietsen!I312,0)</f>
        <v>0</v>
      </c>
      <c r="Z313" s="8">
        <f>IF(Fietsen!H312="Tijdritfiets",Fietsen!I312,0)</f>
        <v>0</v>
      </c>
      <c r="AA313" s="8">
        <f>IF(Fietsen!H312="Mountainbike",Fietsen!I312,0)</f>
        <v>0</v>
      </c>
      <c r="AB313" s="124"/>
      <c r="AC313" s="8">
        <f>IF(Fietsen!G312="Weg",Fietsen!I312,0)</f>
        <v>0</v>
      </c>
      <c r="AD313" s="8">
        <f>IF(Fietsen!G312="Rollen",Fietsen!I312,0)</f>
        <v>0</v>
      </c>
      <c r="AE313" s="8">
        <f>IF(Fietsen!G312="Veld",Fietsen!I312,0)</f>
        <v>0</v>
      </c>
      <c r="AF313" s="125"/>
      <c r="AG313" s="8">
        <f>IF(Fietsen!E312="Herstel",Fietsen!I312,0)</f>
        <v>0</v>
      </c>
      <c r="AH313" s="8">
        <f>IF(Fietsen!E312="LSD",Fietsen!I312,0)</f>
        <v>0</v>
      </c>
      <c r="AI313" s="8">
        <f>IF(Fietsen!E312="Extensieve uithouding",Fietsen!I312,0)</f>
        <v>0</v>
      </c>
      <c r="AJ313" s="8">
        <f>IF(Fietsen!E312="Intensieve uithouding",Fietsen!I312,0)</f>
        <v>0</v>
      </c>
      <c r="AK313" s="8">
        <f>IF(Fietsen!E312="Interval/Blokken",Fietsen!I312,0)</f>
        <v>0</v>
      </c>
      <c r="AL313" s="8">
        <f>IF(Fietsen!E312="VO2max",Fietsen!I312,0)</f>
        <v>0</v>
      </c>
      <c r="AM313" s="8">
        <f>IF(Fietsen!E312="Snelheid",Fietsen!I312,0)</f>
        <v>0</v>
      </c>
      <c r="AN313" s="8">
        <f>IF(Fietsen!E312="Souplesse",Fietsen!I312,0)</f>
        <v>0</v>
      </c>
      <c r="AO313" s="8">
        <f>IF(Fietsen!E312="Krachtuithouding",Fietsen!I312,0)</f>
        <v>0</v>
      </c>
      <c r="AP313" s="8">
        <f>IF(Fietsen!E312="Explosieve kracht",Fietsen!I312,0)</f>
        <v>0</v>
      </c>
      <c r="AQ313" s="8">
        <f>IF(Fietsen!E312="Wedstrijd",Fietsen!I312,0)</f>
        <v>0</v>
      </c>
      <c r="AR313" s="125"/>
      <c r="AS313" s="143">
        <f>IF(Lopen!G312="Weg",Lopen!H312,0)</f>
        <v>0</v>
      </c>
      <c r="AT313" s="8">
        <f>IF(Lopen!G312="Veld",Lopen!H312,0)</f>
        <v>0</v>
      </c>
      <c r="AU313" s="8">
        <f>IF(Lopen!G312="Piste",Lopen!H312,0)</f>
        <v>0</v>
      </c>
      <c r="AV313" s="139"/>
      <c r="AW313" s="8">
        <f>IF(Lopen!E312="Herstel",Lopen!H312,0)</f>
        <v>0</v>
      </c>
      <c r="AX313" s="8">
        <f>IF(Lopen!E312="Extensieve duur",Lopen!H312,0)</f>
        <v>0</v>
      </c>
      <c r="AY313" s="8">
        <f>IF(Lopen!E312="Tempoloop",Lopen!H312,0)</f>
        <v>0</v>
      </c>
      <c r="AZ313" s="8">
        <f>IF(Lopen!E312="Wisselloop",Lopen!H312,0)</f>
        <v>0</v>
      </c>
      <c r="BA313" s="8">
        <f>IF(Lopen!E312="Blokloop",Lopen!H312,0)</f>
        <v>0</v>
      </c>
      <c r="BB313" s="8">
        <f>IF(Lopen!E312="Versnellingen",Lopen!H312,0)</f>
        <v>0</v>
      </c>
      <c r="BC313" s="8">
        <f>IF(Lopen!E312="Fartlek",Lopen!H312,0)</f>
        <v>0</v>
      </c>
      <c r="BD313" s="8">
        <f>IF(Lopen!E312="Krachttraining",Lopen!H312,0)</f>
        <v>0</v>
      </c>
      <c r="BE313" s="144">
        <f>IF(Lopen!E312="Wedstrijd",Lopen!H312,0)</f>
        <v>0</v>
      </c>
    </row>
    <row r="314" spans="1:57">
      <c r="A314" s="199"/>
      <c r="B314" s="83" t="s">
        <v>17</v>
      </c>
      <c r="C314" s="75">
        <v>40759</v>
      </c>
      <c r="D314" s="153"/>
      <c r="E314" s="85">
        <f>IF(Zwemmen!H313&gt;0,1,0)</f>
        <v>0</v>
      </c>
      <c r="F314" s="85">
        <f>IF(Fietsen!I313&gt;0,1,0)</f>
        <v>0</v>
      </c>
      <c r="G314" s="85">
        <f>IF(Lopen!H313&gt;0,1,0)</f>
        <v>0</v>
      </c>
      <c r="H314" s="107"/>
      <c r="I314" s="95">
        <f>IF(Zwemmen!E313="Zwembad Aalst",1,0)</f>
        <v>0</v>
      </c>
      <c r="J314" s="85">
        <f>IF(Zwemmen!E313="Zwembad Brussel",1,0)</f>
        <v>0</v>
      </c>
      <c r="K314" s="85">
        <f>IF(Zwemmen!E313="Zwembad Wachtebeke",1,0)</f>
        <v>0</v>
      </c>
      <c r="L314" s="85">
        <f>IF(Zwemmen!E313="Zwembad Ander",1,0)</f>
        <v>0</v>
      </c>
      <c r="M314" s="85">
        <f>IF(Zwemmen!E313="Open Water Nieuwdonk",1,0)</f>
        <v>0</v>
      </c>
      <c r="N314" s="85">
        <f>IF(Zwemmen!E313="Open Water Ander",1,0)</f>
        <v>0</v>
      </c>
      <c r="O314" s="104"/>
      <c r="P314" s="85">
        <f t="shared" si="15"/>
        <v>0</v>
      </c>
      <c r="Q314" s="85">
        <f t="shared" si="16"/>
        <v>0</v>
      </c>
      <c r="R314" s="104"/>
      <c r="S314" s="89">
        <f>IF(Zwemmen!F313="Techniek",Zwemmen!I313,0)</f>
        <v>0</v>
      </c>
      <c r="T314" s="89">
        <f>IF(Zwemmen!F313="Extensieve uithouding",Zwemmen!I313,0)</f>
        <v>0</v>
      </c>
      <c r="U314" s="89">
        <f>IF(Zwemmen!F313="Intensieve uithouding",Zwemmen!I313,0)</f>
        <v>0</v>
      </c>
      <c r="V314" s="89">
        <f>IF(Zwemmen!F313="Snelheid",Zwemmen!I313,0)</f>
        <v>0</v>
      </c>
      <c r="W314" s="96">
        <f>IF(Zwemmen!F313="Wedstrijd",Zwemmen!I313,0)</f>
        <v>0</v>
      </c>
      <c r="X314" s="124"/>
      <c r="Y314" s="8">
        <f>IF(Fietsen!H313="Wegfiets",Fietsen!I313,0)</f>
        <v>0</v>
      </c>
      <c r="Z314" s="8">
        <f>IF(Fietsen!H313="Tijdritfiets",Fietsen!I313,0)</f>
        <v>0</v>
      </c>
      <c r="AA314" s="8">
        <f>IF(Fietsen!H313="Mountainbike",Fietsen!I313,0)</f>
        <v>0</v>
      </c>
      <c r="AB314" s="124"/>
      <c r="AC314" s="8">
        <f>IF(Fietsen!G313="Weg",Fietsen!I313,0)</f>
        <v>0</v>
      </c>
      <c r="AD314" s="8">
        <f>IF(Fietsen!G313="Rollen",Fietsen!I313,0)</f>
        <v>0</v>
      </c>
      <c r="AE314" s="8">
        <f>IF(Fietsen!G313="Veld",Fietsen!I313,0)</f>
        <v>0</v>
      </c>
      <c r="AF314" s="125"/>
      <c r="AG314" s="8">
        <f>IF(Fietsen!E313="Herstel",Fietsen!I313,0)</f>
        <v>0</v>
      </c>
      <c r="AH314" s="8">
        <f>IF(Fietsen!E313="LSD",Fietsen!I313,0)</f>
        <v>0</v>
      </c>
      <c r="AI314" s="8">
        <f>IF(Fietsen!E313="Extensieve uithouding",Fietsen!I313,0)</f>
        <v>0</v>
      </c>
      <c r="AJ314" s="8">
        <f>IF(Fietsen!E313="Intensieve uithouding",Fietsen!I313,0)</f>
        <v>0</v>
      </c>
      <c r="AK314" s="8">
        <f>IF(Fietsen!E313="Interval/Blokken",Fietsen!I313,0)</f>
        <v>0</v>
      </c>
      <c r="AL314" s="8">
        <f>IF(Fietsen!E313="VO2max",Fietsen!I313,0)</f>
        <v>0</v>
      </c>
      <c r="AM314" s="8">
        <f>IF(Fietsen!E313="Snelheid",Fietsen!I313,0)</f>
        <v>0</v>
      </c>
      <c r="AN314" s="8">
        <f>IF(Fietsen!E313="Souplesse",Fietsen!I313,0)</f>
        <v>0</v>
      </c>
      <c r="AO314" s="8">
        <f>IF(Fietsen!E313="Krachtuithouding",Fietsen!I313,0)</f>
        <v>0</v>
      </c>
      <c r="AP314" s="8">
        <f>IF(Fietsen!E313="Explosieve kracht",Fietsen!I313,0)</f>
        <v>0</v>
      </c>
      <c r="AQ314" s="8">
        <f>IF(Fietsen!E313="Wedstrijd",Fietsen!I313,0)</f>
        <v>0</v>
      </c>
      <c r="AR314" s="125"/>
      <c r="AS314" s="143">
        <f>IF(Lopen!G313="Weg",Lopen!H313,0)</f>
        <v>0</v>
      </c>
      <c r="AT314" s="8">
        <f>IF(Lopen!G313="Veld",Lopen!H313,0)</f>
        <v>0</v>
      </c>
      <c r="AU314" s="8">
        <f>IF(Lopen!G313="Piste",Lopen!H313,0)</f>
        <v>0</v>
      </c>
      <c r="AV314" s="139"/>
      <c r="AW314" s="8">
        <f>IF(Lopen!E313="Herstel",Lopen!H313,0)</f>
        <v>0</v>
      </c>
      <c r="AX314" s="8">
        <f>IF(Lopen!E313="Extensieve duur",Lopen!H313,0)</f>
        <v>0</v>
      </c>
      <c r="AY314" s="8">
        <f>IF(Lopen!E313="Tempoloop",Lopen!H313,0)</f>
        <v>0</v>
      </c>
      <c r="AZ314" s="8">
        <f>IF(Lopen!E313="Wisselloop",Lopen!H313,0)</f>
        <v>0</v>
      </c>
      <c r="BA314" s="8">
        <f>IF(Lopen!E313="Blokloop",Lopen!H313,0)</f>
        <v>0</v>
      </c>
      <c r="BB314" s="8">
        <f>IF(Lopen!E313="Versnellingen",Lopen!H313,0)</f>
        <v>0</v>
      </c>
      <c r="BC314" s="8">
        <f>IF(Lopen!E313="Fartlek",Lopen!H313,0)</f>
        <v>0</v>
      </c>
      <c r="BD314" s="8">
        <f>IF(Lopen!E313="Krachttraining",Lopen!H313,0)</f>
        <v>0</v>
      </c>
      <c r="BE314" s="144">
        <f>IF(Lopen!E313="Wedstrijd",Lopen!H313,0)</f>
        <v>0</v>
      </c>
    </row>
    <row r="315" spans="1:57">
      <c r="A315" s="199"/>
      <c r="B315" s="83" t="s">
        <v>11</v>
      </c>
      <c r="C315" s="75">
        <v>40760</v>
      </c>
      <c r="D315" s="153"/>
      <c r="E315" s="85">
        <f>IF(Zwemmen!H314&gt;0,1,0)</f>
        <v>0</v>
      </c>
      <c r="F315" s="85">
        <f>IF(Fietsen!I314&gt;0,1,0)</f>
        <v>0</v>
      </c>
      <c r="G315" s="85">
        <f>IF(Lopen!H314&gt;0,1,0)</f>
        <v>0</v>
      </c>
      <c r="H315" s="107"/>
      <c r="I315" s="95">
        <f>IF(Zwemmen!E314="Zwembad Aalst",1,0)</f>
        <v>0</v>
      </c>
      <c r="J315" s="85">
        <f>IF(Zwemmen!E314="Zwembad Brussel",1,0)</f>
        <v>0</v>
      </c>
      <c r="K315" s="85">
        <f>IF(Zwemmen!E314="Zwembad Wachtebeke",1,0)</f>
        <v>0</v>
      </c>
      <c r="L315" s="85">
        <f>IF(Zwemmen!E314="Zwembad Ander",1,0)</f>
        <v>0</v>
      </c>
      <c r="M315" s="85">
        <f>IF(Zwemmen!E314="Open Water Nieuwdonk",1,0)</f>
        <v>0</v>
      </c>
      <c r="N315" s="85">
        <f>IF(Zwemmen!E314="Open Water Ander",1,0)</f>
        <v>0</v>
      </c>
      <c r="O315" s="104"/>
      <c r="P315" s="85">
        <f t="shared" si="15"/>
        <v>0</v>
      </c>
      <c r="Q315" s="85">
        <f t="shared" si="16"/>
        <v>0</v>
      </c>
      <c r="R315" s="104"/>
      <c r="S315" s="89">
        <f>IF(Zwemmen!F314="Techniek",Zwemmen!I314,0)</f>
        <v>0</v>
      </c>
      <c r="T315" s="89">
        <f>IF(Zwemmen!F314="Extensieve uithouding",Zwemmen!I314,0)</f>
        <v>0</v>
      </c>
      <c r="U315" s="89">
        <f>IF(Zwemmen!F314="Intensieve uithouding",Zwemmen!I314,0)</f>
        <v>0</v>
      </c>
      <c r="V315" s="89">
        <f>IF(Zwemmen!F314="Snelheid",Zwemmen!I314,0)</f>
        <v>0</v>
      </c>
      <c r="W315" s="96">
        <f>IF(Zwemmen!F314="Wedstrijd",Zwemmen!I314,0)</f>
        <v>0</v>
      </c>
      <c r="X315" s="124"/>
      <c r="Y315" s="8">
        <f>IF(Fietsen!H314="Wegfiets",Fietsen!I314,0)</f>
        <v>0</v>
      </c>
      <c r="Z315" s="8">
        <f>IF(Fietsen!H314="Tijdritfiets",Fietsen!I314,0)</f>
        <v>0</v>
      </c>
      <c r="AA315" s="8">
        <f>IF(Fietsen!H314="Mountainbike",Fietsen!I314,0)</f>
        <v>0</v>
      </c>
      <c r="AB315" s="124"/>
      <c r="AC315" s="8">
        <f>IF(Fietsen!G314="Weg",Fietsen!I314,0)</f>
        <v>0</v>
      </c>
      <c r="AD315" s="8">
        <f>IF(Fietsen!G314="Rollen",Fietsen!I314,0)</f>
        <v>0</v>
      </c>
      <c r="AE315" s="8">
        <f>IF(Fietsen!G314="Veld",Fietsen!I314,0)</f>
        <v>0</v>
      </c>
      <c r="AF315" s="125"/>
      <c r="AG315" s="8">
        <f>IF(Fietsen!E314="Herstel",Fietsen!I314,0)</f>
        <v>0</v>
      </c>
      <c r="AH315" s="8">
        <f>IF(Fietsen!E314="LSD",Fietsen!I314,0)</f>
        <v>0</v>
      </c>
      <c r="AI315" s="8">
        <f>IF(Fietsen!E314="Extensieve uithouding",Fietsen!I314,0)</f>
        <v>0</v>
      </c>
      <c r="AJ315" s="8">
        <f>IF(Fietsen!E314="Intensieve uithouding",Fietsen!I314,0)</f>
        <v>0</v>
      </c>
      <c r="AK315" s="8">
        <f>IF(Fietsen!E314="Interval/Blokken",Fietsen!I314,0)</f>
        <v>0</v>
      </c>
      <c r="AL315" s="8">
        <f>IF(Fietsen!E314="VO2max",Fietsen!I314,0)</f>
        <v>0</v>
      </c>
      <c r="AM315" s="8">
        <f>IF(Fietsen!E314="Snelheid",Fietsen!I314,0)</f>
        <v>0</v>
      </c>
      <c r="AN315" s="8">
        <f>IF(Fietsen!E314="Souplesse",Fietsen!I314,0)</f>
        <v>0</v>
      </c>
      <c r="AO315" s="8">
        <f>IF(Fietsen!E314="Krachtuithouding",Fietsen!I314,0)</f>
        <v>0</v>
      </c>
      <c r="AP315" s="8">
        <f>IF(Fietsen!E314="Explosieve kracht",Fietsen!I314,0)</f>
        <v>0</v>
      </c>
      <c r="AQ315" s="8">
        <f>IF(Fietsen!E314="Wedstrijd",Fietsen!I314,0)</f>
        <v>0</v>
      </c>
      <c r="AR315" s="125"/>
      <c r="AS315" s="143">
        <f>IF(Lopen!G314="Weg",Lopen!H314,0)</f>
        <v>0</v>
      </c>
      <c r="AT315" s="8">
        <f>IF(Lopen!G314="Veld",Lopen!H314,0)</f>
        <v>0</v>
      </c>
      <c r="AU315" s="8">
        <f>IF(Lopen!G314="Piste",Lopen!H314,0)</f>
        <v>0</v>
      </c>
      <c r="AV315" s="139"/>
      <c r="AW315" s="8">
        <f>IF(Lopen!E314="Herstel",Lopen!H314,0)</f>
        <v>0</v>
      </c>
      <c r="AX315" s="8">
        <f>IF(Lopen!E314="Extensieve duur",Lopen!H314,0)</f>
        <v>0</v>
      </c>
      <c r="AY315" s="8">
        <f>IF(Lopen!E314="Tempoloop",Lopen!H314,0)</f>
        <v>0</v>
      </c>
      <c r="AZ315" s="8">
        <f>IF(Lopen!E314="Wisselloop",Lopen!H314,0)</f>
        <v>0</v>
      </c>
      <c r="BA315" s="8">
        <f>IF(Lopen!E314="Blokloop",Lopen!H314,0)</f>
        <v>0</v>
      </c>
      <c r="BB315" s="8">
        <f>IF(Lopen!E314="Versnellingen",Lopen!H314,0)</f>
        <v>0</v>
      </c>
      <c r="BC315" s="8">
        <f>IF(Lopen!E314="Fartlek",Lopen!H314,0)</f>
        <v>0</v>
      </c>
      <c r="BD315" s="8">
        <f>IF(Lopen!E314="Krachttraining",Lopen!H314,0)</f>
        <v>0</v>
      </c>
      <c r="BE315" s="144">
        <f>IF(Lopen!E314="Wedstrijd",Lopen!H314,0)</f>
        <v>0</v>
      </c>
    </row>
    <row r="316" spans="1:57">
      <c r="A316" s="199"/>
      <c r="B316" s="19" t="s">
        <v>12</v>
      </c>
      <c r="C316" s="77">
        <v>40761</v>
      </c>
      <c r="D316" s="153"/>
      <c r="E316" s="86">
        <f>IF(Zwemmen!H315&gt;0,1,0)</f>
        <v>0</v>
      </c>
      <c r="F316" s="86">
        <f>IF(Fietsen!I315&gt;0,1,0)</f>
        <v>0</v>
      </c>
      <c r="G316" s="86">
        <f>IF(Lopen!H315&gt;0,1,0)</f>
        <v>0</v>
      </c>
      <c r="H316" s="107"/>
      <c r="I316" s="97">
        <f>IF(Zwemmen!E315="Zwembad Aalst",1,0)</f>
        <v>0</v>
      </c>
      <c r="J316" s="86">
        <f>IF(Zwemmen!E315="Zwembad Brussel",1,0)</f>
        <v>0</v>
      </c>
      <c r="K316" s="86">
        <f>IF(Zwemmen!E315="Zwembad Wachtebeke",1,0)</f>
        <v>0</v>
      </c>
      <c r="L316" s="86">
        <f>IF(Zwemmen!E315="Zwembad Ander",1,0)</f>
        <v>0</v>
      </c>
      <c r="M316" s="86">
        <f>IF(Zwemmen!E315="Open Water Nieuwdonk",1,0)</f>
        <v>0</v>
      </c>
      <c r="N316" s="86">
        <f>IF(Zwemmen!E315="Open Water Ander",1,0)</f>
        <v>0</v>
      </c>
      <c r="O316" s="104"/>
      <c r="P316" s="86">
        <f t="shared" si="15"/>
        <v>0</v>
      </c>
      <c r="Q316" s="86">
        <f t="shared" si="16"/>
        <v>0</v>
      </c>
      <c r="R316" s="104"/>
      <c r="S316" s="90">
        <f>IF(Zwemmen!F315="Techniek",Zwemmen!I315,0)</f>
        <v>0</v>
      </c>
      <c r="T316" s="90">
        <f>IF(Zwemmen!F315="Extensieve uithouding",Zwemmen!I315,0)</f>
        <v>0</v>
      </c>
      <c r="U316" s="90">
        <f>IF(Zwemmen!F315="Intensieve uithouding",Zwemmen!I315,0)</f>
        <v>0</v>
      </c>
      <c r="V316" s="90">
        <f>IF(Zwemmen!F315="Snelheid",Zwemmen!I315,0)</f>
        <v>0</v>
      </c>
      <c r="W316" s="98">
        <f>IF(Zwemmen!F315="Wedstrijd",Zwemmen!I315,0)</f>
        <v>0</v>
      </c>
      <c r="X316" s="124"/>
      <c r="Y316" s="122">
        <f>IF(Fietsen!H315="Wegfiets",Fietsen!I315,0)</f>
        <v>0</v>
      </c>
      <c r="Z316" s="122">
        <f>IF(Fietsen!H315="Tijdritfiets",Fietsen!I315,0)</f>
        <v>0</v>
      </c>
      <c r="AA316" s="122">
        <f>IF(Fietsen!H315="Mountainbike",Fietsen!I315,0)</f>
        <v>0</v>
      </c>
      <c r="AB316" s="124"/>
      <c r="AC316" s="122">
        <f>IF(Fietsen!G315="Weg",Fietsen!I315,0)</f>
        <v>0</v>
      </c>
      <c r="AD316" s="122">
        <f>IF(Fietsen!G315="Rollen",Fietsen!I315,0)</f>
        <v>0</v>
      </c>
      <c r="AE316" s="122">
        <f>IF(Fietsen!G315="Veld",Fietsen!I315,0)</f>
        <v>0</v>
      </c>
      <c r="AF316" s="125"/>
      <c r="AG316" s="122">
        <f>IF(Fietsen!E315="Herstel",Fietsen!I315,0)</f>
        <v>0</v>
      </c>
      <c r="AH316" s="122">
        <f>IF(Fietsen!E315="LSD",Fietsen!I315,0)</f>
        <v>0</v>
      </c>
      <c r="AI316" s="122">
        <f>IF(Fietsen!E315="Extensieve uithouding",Fietsen!I315,0)</f>
        <v>0</v>
      </c>
      <c r="AJ316" s="122">
        <f>IF(Fietsen!E315="Intensieve uithouding",Fietsen!I315,0)</f>
        <v>0</v>
      </c>
      <c r="AK316" s="122">
        <f>IF(Fietsen!E315="Interval/Blokken",Fietsen!I315,0)</f>
        <v>0</v>
      </c>
      <c r="AL316" s="122">
        <f>IF(Fietsen!E315="VO2max",Fietsen!I315,0)</f>
        <v>0</v>
      </c>
      <c r="AM316" s="122">
        <f>IF(Fietsen!E315="Snelheid",Fietsen!I315,0)</f>
        <v>0</v>
      </c>
      <c r="AN316" s="122">
        <f>IF(Fietsen!E315="Souplesse",Fietsen!I315,0)</f>
        <v>0</v>
      </c>
      <c r="AO316" s="122">
        <f>IF(Fietsen!E315="Krachtuithouding",Fietsen!I315,0)</f>
        <v>0</v>
      </c>
      <c r="AP316" s="122">
        <f>IF(Fietsen!E315="Explosieve kracht",Fietsen!I315,0)</f>
        <v>0</v>
      </c>
      <c r="AQ316" s="122">
        <f>IF(Fietsen!E315="Wedstrijd",Fietsen!I315,0)</f>
        <v>0</v>
      </c>
      <c r="AR316" s="125"/>
      <c r="AS316" s="141">
        <f>IF(Lopen!G315="Weg",Lopen!H315,0)</f>
        <v>0</v>
      </c>
      <c r="AT316" s="122">
        <f>IF(Lopen!G315="Veld",Lopen!H315,0)</f>
        <v>0</v>
      </c>
      <c r="AU316" s="122">
        <f>IF(Lopen!G315="Piste",Lopen!H315,0)</f>
        <v>0</v>
      </c>
      <c r="AV316" s="139"/>
      <c r="AW316" s="122">
        <f>IF(Lopen!E315="Herstel",Lopen!H315,0)</f>
        <v>0</v>
      </c>
      <c r="AX316" s="122">
        <f>IF(Lopen!E315="Extensieve duur",Lopen!H315,0)</f>
        <v>0</v>
      </c>
      <c r="AY316" s="122">
        <f>IF(Lopen!E315="Tempoloop",Lopen!H315,0)</f>
        <v>0</v>
      </c>
      <c r="AZ316" s="122">
        <f>IF(Lopen!E315="Wisselloop",Lopen!H315,0)</f>
        <v>0</v>
      </c>
      <c r="BA316" s="122">
        <f>IF(Lopen!E315="Blokloop",Lopen!H315,0)</f>
        <v>0</v>
      </c>
      <c r="BB316" s="122">
        <f>IF(Lopen!E315="Versnellingen",Lopen!H315,0)</f>
        <v>0</v>
      </c>
      <c r="BC316" s="122">
        <f>IF(Lopen!E315="Fartlek",Lopen!H315,0)</f>
        <v>0</v>
      </c>
      <c r="BD316" s="122">
        <f>IF(Lopen!E315="Krachttraining",Lopen!H315,0)</f>
        <v>0</v>
      </c>
      <c r="BE316" s="142">
        <f>IF(Lopen!E315="Wedstrijd",Lopen!H315,0)</f>
        <v>0</v>
      </c>
    </row>
    <row r="317" spans="1:57">
      <c r="A317" s="199"/>
      <c r="B317" s="19" t="s">
        <v>13</v>
      </c>
      <c r="C317" s="77">
        <v>40762</v>
      </c>
      <c r="D317" s="153"/>
      <c r="E317" s="86">
        <f>IF(Zwemmen!H316&gt;0,1,0)</f>
        <v>0</v>
      </c>
      <c r="F317" s="86">
        <f>IF(Fietsen!I316&gt;0,1,0)</f>
        <v>0</v>
      </c>
      <c r="G317" s="86">
        <f>IF(Lopen!H316&gt;0,1,0)</f>
        <v>0</v>
      </c>
      <c r="H317" s="107"/>
      <c r="I317" s="97">
        <f>IF(Zwemmen!E316="Zwembad Aalst",1,0)</f>
        <v>0</v>
      </c>
      <c r="J317" s="86">
        <f>IF(Zwemmen!E316="Zwembad Brussel",1,0)</f>
        <v>0</v>
      </c>
      <c r="K317" s="86">
        <f>IF(Zwemmen!E316="Zwembad Wachtebeke",1,0)</f>
        <v>0</v>
      </c>
      <c r="L317" s="86">
        <f>IF(Zwemmen!E316="Zwembad Ander",1,0)</f>
        <v>0</v>
      </c>
      <c r="M317" s="86">
        <f>IF(Zwemmen!E316="Open Water Nieuwdonk",1,0)</f>
        <v>0</v>
      </c>
      <c r="N317" s="86">
        <f>IF(Zwemmen!E316="Open Water Ander",1,0)</f>
        <v>0</v>
      </c>
      <c r="O317" s="104"/>
      <c r="P317" s="86">
        <f t="shared" si="15"/>
        <v>0</v>
      </c>
      <c r="Q317" s="86">
        <f t="shared" si="16"/>
        <v>0</v>
      </c>
      <c r="R317" s="104"/>
      <c r="S317" s="90">
        <f>IF(Zwemmen!F316="Techniek",Zwemmen!I316,0)</f>
        <v>0</v>
      </c>
      <c r="T317" s="90">
        <f>IF(Zwemmen!F316="Extensieve uithouding",Zwemmen!I316,0)</f>
        <v>0</v>
      </c>
      <c r="U317" s="90">
        <f>IF(Zwemmen!F316="Intensieve uithouding",Zwemmen!I316,0)</f>
        <v>0</v>
      </c>
      <c r="V317" s="90">
        <f>IF(Zwemmen!F316="Snelheid",Zwemmen!I316,0)</f>
        <v>0</v>
      </c>
      <c r="W317" s="98">
        <f>IF(Zwemmen!F316="Wedstrijd",Zwemmen!I316,0)</f>
        <v>0</v>
      </c>
      <c r="X317" s="124"/>
      <c r="Y317" s="122">
        <f>IF(Fietsen!H316="Wegfiets",Fietsen!I316,0)</f>
        <v>0</v>
      </c>
      <c r="Z317" s="122">
        <f>IF(Fietsen!H316="Tijdritfiets",Fietsen!I316,0)</f>
        <v>0</v>
      </c>
      <c r="AA317" s="122">
        <f>IF(Fietsen!H316="Mountainbike",Fietsen!I316,0)</f>
        <v>0</v>
      </c>
      <c r="AB317" s="124"/>
      <c r="AC317" s="122">
        <f>IF(Fietsen!G316="Weg",Fietsen!I316,0)</f>
        <v>0</v>
      </c>
      <c r="AD317" s="122">
        <f>IF(Fietsen!G316="Rollen",Fietsen!I316,0)</f>
        <v>0</v>
      </c>
      <c r="AE317" s="122">
        <f>IF(Fietsen!G316="Veld",Fietsen!I316,0)</f>
        <v>0</v>
      </c>
      <c r="AF317" s="125"/>
      <c r="AG317" s="122">
        <f>IF(Fietsen!E316="Herstel",Fietsen!I316,0)</f>
        <v>0</v>
      </c>
      <c r="AH317" s="122">
        <f>IF(Fietsen!E316="LSD",Fietsen!I316,0)</f>
        <v>0</v>
      </c>
      <c r="AI317" s="122">
        <f>IF(Fietsen!E316="Extensieve uithouding",Fietsen!I316,0)</f>
        <v>0</v>
      </c>
      <c r="AJ317" s="122">
        <f>IF(Fietsen!E316="Intensieve uithouding",Fietsen!I316,0)</f>
        <v>0</v>
      </c>
      <c r="AK317" s="122">
        <f>IF(Fietsen!E316="Interval/Blokken",Fietsen!I316,0)</f>
        <v>0</v>
      </c>
      <c r="AL317" s="122">
        <f>IF(Fietsen!E316="VO2max",Fietsen!I316,0)</f>
        <v>0</v>
      </c>
      <c r="AM317" s="122">
        <f>IF(Fietsen!E316="Snelheid",Fietsen!I316,0)</f>
        <v>0</v>
      </c>
      <c r="AN317" s="122">
        <f>IF(Fietsen!E316="Souplesse",Fietsen!I316,0)</f>
        <v>0</v>
      </c>
      <c r="AO317" s="122">
        <f>IF(Fietsen!E316="Krachtuithouding",Fietsen!I316,0)</f>
        <v>0</v>
      </c>
      <c r="AP317" s="122">
        <f>IF(Fietsen!E316="Explosieve kracht",Fietsen!I316,0)</f>
        <v>0</v>
      </c>
      <c r="AQ317" s="122">
        <f>IF(Fietsen!E316="Wedstrijd",Fietsen!I316,0)</f>
        <v>0</v>
      </c>
      <c r="AR317" s="125"/>
      <c r="AS317" s="141">
        <f>IF(Lopen!G316="Weg",Lopen!H316,0)</f>
        <v>0</v>
      </c>
      <c r="AT317" s="122">
        <f>IF(Lopen!G316="Veld",Lopen!H316,0)</f>
        <v>0</v>
      </c>
      <c r="AU317" s="122">
        <f>IF(Lopen!G316="Piste",Lopen!H316,0)</f>
        <v>0</v>
      </c>
      <c r="AV317" s="139"/>
      <c r="AW317" s="122">
        <f>IF(Lopen!E316="Herstel",Lopen!H316,0)</f>
        <v>0</v>
      </c>
      <c r="AX317" s="122">
        <f>IF(Lopen!E316="Extensieve duur",Lopen!H316,0)</f>
        <v>0</v>
      </c>
      <c r="AY317" s="122">
        <f>IF(Lopen!E316="Tempoloop",Lopen!H316,0)</f>
        <v>0</v>
      </c>
      <c r="AZ317" s="122">
        <f>IF(Lopen!E316="Wisselloop",Lopen!H316,0)</f>
        <v>0</v>
      </c>
      <c r="BA317" s="122">
        <f>IF(Lopen!E316="Blokloop",Lopen!H316,0)</f>
        <v>0</v>
      </c>
      <c r="BB317" s="122">
        <f>IF(Lopen!E316="Versnellingen",Lopen!H316,0)</f>
        <v>0</v>
      </c>
      <c r="BC317" s="122">
        <f>IF(Lopen!E316="Fartlek",Lopen!H316,0)</f>
        <v>0</v>
      </c>
      <c r="BD317" s="122">
        <f>IF(Lopen!E316="Krachttraining",Lopen!H316,0)</f>
        <v>0</v>
      </c>
      <c r="BE317" s="142">
        <f>IF(Lopen!E316="Wedstrijd",Lopen!H316,0)</f>
        <v>0</v>
      </c>
    </row>
    <row r="318" spans="1:57">
      <c r="A318" s="199" t="s">
        <v>65</v>
      </c>
      <c r="B318" s="83" t="s">
        <v>14</v>
      </c>
      <c r="C318" s="75">
        <v>40763</v>
      </c>
      <c r="D318" s="153"/>
      <c r="E318" s="85">
        <f>IF(Zwemmen!H317&gt;0,1,0)</f>
        <v>0</v>
      </c>
      <c r="F318" s="85">
        <f>IF(Fietsen!I317&gt;0,1,0)</f>
        <v>0</v>
      </c>
      <c r="G318" s="85">
        <f>IF(Lopen!H317&gt;0,1,0)</f>
        <v>0</v>
      </c>
      <c r="H318" s="107"/>
      <c r="I318" s="95">
        <f>IF(Zwemmen!E317="Zwembad Aalst",1,0)</f>
        <v>0</v>
      </c>
      <c r="J318" s="85">
        <f>IF(Zwemmen!E317="Zwembad Brussel",1,0)</f>
        <v>0</v>
      </c>
      <c r="K318" s="85">
        <f>IF(Zwemmen!E317="Zwembad Wachtebeke",1,0)</f>
        <v>0</v>
      </c>
      <c r="L318" s="85">
        <f>IF(Zwemmen!E317="Zwembad Ander",1,0)</f>
        <v>0</v>
      </c>
      <c r="M318" s="85">
        <f>IF(Zwemmen!E317="Open Water Nieuwdonk",1,0)</f>
        <v>0</v>
      </c>
      <c r="N318" s="85">
        <f>IF(Zwemmen!E317="Open Water Ander",1,0)</f>
        <v>0</v>
      </c>
      <c r="O318" s="104"/>
      <c r="P318" s="85">
        <f t="shared" si="15"/>
        <v>0</v>
      </c>
      <c r="Q318" s="85">
        <f t="shared" si="16"/>
        <v>0</v>
      </c>
      <c r="R318" s="104"/>
      <c r="S318" s="89">
        <f>IF(Zwemmen!F317="Techniek",Zwemmen!I317,0)</f>
        <v>0</v>
      </c>
      <c r="T318" s="89">
        <f>IF(Zwemmen!F317="Extensieve uithouding",Zwemmen!I317,0)</f>
        <v>0</v>
      </c>
      <c r="U318" s="89">
        <f>IF(Zwemmen!F317="Intensieve uithouding",Zwemmen!I317,0)</f>
        <v>0</v>
      </c>
      <c r="V318" s="89">
        <f>IF(Zwemmen!F317="Snelheid",Zwemmen!I317,0)</f>
        <v>0</v>
      </c>
      <c r="W318" s="96">
        <f>IF(Zwemmen!F317="Wedstrijd",Zwemmen!I317,0)</f>
        <v>0</v>
      </c>
      <c r="X318" s="124"/>
      <c r="Y318" s="8">
        <f>IF(Fietsen!H317="Wegfiets",Fietsen!I317,0)</f>
        <v>0</v>
      </c>
      <c r="Z318" s="8">
        <f>IF(Fietsen!H317="Tijdritfiets",Fietsen!I317,0)</f>
        <v>0</v>
      </c>
      <c r="AA318" s="8">
        <f>IF(Fietsen!H317="Mountainbike",Fietsen!I317,0)</f>
        <v>0</v>
      </c>
      <c r="AB318" s="124"/>
      <c r="AC318" s="8">
        <f>IF(Fietsen!G317="Weg",Fietsen!I317,0)</f>
        <v>0</v>
      </c>
      <c r="AD318" s="8">
        <f>IF(Fietsen!G317="Rollen",Fietsen!I317,0)</f>
        <v>0</v>
      </c>
      <c r="AE318" s="8">
        <f>IF(Fietsen!G317="Veld",Fietsen!I317,0)</f>
        <v>0</v>
      </c>
      <c r="AF318" s="125"/>
      <c r="AG318" s="8">
        <f>IF(Fietsen!E317="Herstel",Fietsen!I317,0)</f>
        <v>0</v>
      </c>
      <c r="AH318" s="8">
        <f>IF(Fietsen!E317="LSD",Fietsen!I317,0)</f>
        <v>0</v>
      </c>
      <c r="AI318" s="8">
        <f>IF(Fietsen!E317="Extensieve uithouding",Fietsen!I317,0)</f>
        <v>0</v>
      </c>
      <c r="AJ318" s="8">
        <f>IF(Fietsen!E317="Intensieve uithouding",Fietsen!I317,0)</f>
        <v>0</v>
      </c>
      <c r="AK318" s="8">
        <f>IF(Fietsen!E317="Interval/Blokken",Fietsen!I317,0)</f>
        <v>0</v>
      </c>
      <c r="AL318" s="8">
        <f>IF(Fietsen!E317="VO2max",Fietsen!I317,0)</f>
        <v>0</v>
      </c>
      <c r="AM318" s="8">
        <f>IF(Fietsen!E317="Snelheid",Fietsen!I317,0)</f>
        <v>0</v>
      </c>
      <c r="AN318" s="8">
        <f>IF(Fietsen!E317="Souplesse",Fietsen!I317,0)</f>
        <v>0</v>
      </c>
      <c r="AO318" s="8">
        <f>IF(Fietsen!E317="Krachtuithouding",Fietsen!I317,0)</f>
        <v>0</v>
      </c>
      <c r="AP318" s="8">
        <f>IF(Fietsen!E317="Explosieve kracht",Fietsen!I317,0)</f>
        <v>0</v>
      </c>
      <c r="AQ318" s="8">
        <f>IF(Fietsen!E317="Wedstrijd",Fietsen!I317,0)</f>
        <v>0</v>
      </c>
      <c r="AR318" s="125"/>
      <c r="AS318" s="143">
        <f>IF(Lopen!G317="Weg",Lopen!H317,0)</f>
        <v>0</v>
      </c>
      <c r="AT318" s="8">
        <f>IF(Lopen!G317="Veld",Lopen!H317,0)</f>
        <v>0</v>
      </c>
      <c r="AU318" s="8">
        <f>IF(Lopen!G317="Piste",Lopen!H317,0)</f>
        <v>0</v>
      </c>
      <c r="AV318" s="139"/>
      <c r="AW318" s="8">
        <f>IF(Lopen!E317="Herstel",Lopen!H317,0)</f>
        <v>0</v>
      </c>
      <c r="AX318" s="8">
        <f>IF(Lopen!E317="Extensieve duur",Lopen!H317,0)</f>
        <v>0</v>
      </c>
      <c r="AY318" s="8">
        <f>IF(Lopen!E317="Tempoloop",Lopen!H317,0)</f>
        <v>0</v>
      </c>
      <c r="AZ318" s="8">
        <f>IF(Lopen!E317="Wisselloop",Lopen!H317,0)</f>
        <v>0</v>
      </c>
      <c r="BA318" s="8">
        <f>IF(Lopen!E317="Blokloop",Lopen!H317,0)</f>
        <v>0</v>
      </c>
      <c r="BB318" s="8">
        <f>IF(Lopen!E317="Versnellingen",Lopen!H317,0)</f>
        <v>0</v>
      </c>
      <c r="BC318" s="8">
        <f>IF(Lopen!E317="Fartlek",Lopen!H317,0)</f>
        <v>0</v>
      </c>
      <c r="BD318" s="8">
        <f>IF(Lopen!E317="Krachttraining",Lopen!H317,0)</f>
        <v>0</v>
      </c>
      <c r="BE318" s="144">
        <f>IF(Lopen!E317="Wedstrijd",Lopen!H317,0)</f>
        <v>0</v>
      </c>
    </row>
    <row r="319" spans="1:57">
      <c r="A319" s="199"/>
      <c r="B319" s="83" t="s">
        <v>15</v>
      </c>
      <c r="C319" s="75">
        <v>40764</v>
      </c>
      <c r="D319" s="153"/>
      <c r="E319" s="85">
        <f>IF(Zwemmen!H318&gt;0,1,0)</f>
        <v>0</v>
      </c>
      <c r="F319" s="85">
        <f>IF(Fietsen!I318&gt;0,1,0)</f>
        <v>0</v>
      </c>
      <c r="G319" s="85">
        <f>IF(Lopen!H318&gt;0,1,0)</f>
        <v>0</v>
      </c>
      <c r="H319" s="107"/>
      <c r="I319" s="95">
        <f>IF(Zwemmen!E318="Zwembad Aalst",1,0)</f>
        <v>0</v>
      </c>
      <c r="J319" s="85">
        <f>IF(Zwemmen!E318="Zwembad Brussel",1,0)</f>
        <v>0</v>
      </c>
      <c r="K319" s="85">
        <f>IF(Zwemmen!E318="Zwembad Wachtebeke",1,0)</f>
        <v>0</v>
      </c>
      <c r="L319" s="85">
        <f>IF(Zwemmen!E318="Zwembad Ander",1,0)</f>
        <v>0</v>
      </c>
      <c r="M319" s="85">
        <f>IF(Zwemmen!E318="Open Water Nieuwdonk",1,0)</f>
        <v>0</v>
      </c>
      <c r="N319" s="85">
        <f>IF(Zwemmen!E318="Open Water Ander",1,0)</f>
        <v>0</v>
      </c>
      <c r="O319" s="104"/>
      <c r="P319" s="85">
        <f t="shared" si="15"/>
        <v>0</v>
      </c>
      <c r="Q319" s="85">
        <f t="shared" si="16"/>
        <v>0</v>
      </c>
      <c r="R319" s="104"/>
      <c r="S319" s="89">
        <f>IF(Zwemmen!F318="Techniek",Zwemmen!I318,0)</f>
        <v>0</v>
      </c>
      <c r="T319" s="89">
        <f>IF(Zwemmen!F318="Extensieve uithouding",Zwemmen!I318,0)</f>
        <v>0</v>
      </c>
      <c r="U319" s="89">
        <f>IF(Zwemmen!F318="Intensieve uithouding",Zwemmen!I318,0)</f>
        <v>0</v>
      </c>
      <c r="V319" s="89">
        <f>IF(Zwemmen!F318="Snelheid",Zwemmen!I318,0)</f>
        <v>0</v>
      </c>
      <c r="W319" s="96">
        <f>IF(Zwemmen!F318="Wedstrijd",Zwemmen!I318,0)</f>
        <v>0</v>
      </c>
      <c r="X319" s="124"/>
      <c r="Y319" s="8">
        <f>IF(Fietsen!H318="Wegfiets",Fietsen!I318,0)</f>
        <v>0</v>
      </c>
      <c r="Z319" s="8">
        <f>IF(Fietsen!H318="Tijdritfiets",Fietsen!I318,0)</f>
        <v>0</v>
      </c>
      <c r="AA319" s="8">
        <f>IF(Fietsen!H318="Mountainbike",Fietsen!I318,0)</f>
        <v>0</v>
      </c>
      <c r="AB319" s="124"/>
      <c r="AC319" s="8">
        <f>IF(Fietsen!G318="Weg",Fietsen!I318,0)</f>
        <v>0</v>
      </c>
      <c r="AD319" s="8">
        <f>IF(Fietsen!G318="Rollen",Fietsen!I318,0)</f>
        <v>0</v>
      </c>
      <c r="AE319" s="8">
        <f>IF(Fietsen!G318="Veld",Fietsen!I318,0)</f>
        <v>0</v>
      </c>
      <c r="AF319" s="125"/>
      <c r="AG319" s="8">
        <f>IF(Fietsen!E318="Herstel",Fietsen!I318,0)</f>
        <v>0</v>
      </c>
      <c r="AH319" s="8">
        <f>IF(Fietsen!E318="LSD",Fietsen!I318,0)</f>
        <v>0</v>
      </c>
      <c r="AI319" s="8">
        <f>IF(Fietsen!E318="Extensieve uithouding",Fietsen!I318,0)</f>
        <v>0</v>
      </c>
      <c r="AJ319" s="8">
        <f>IF(Fietsen!E318="Intensieve uithouding",Fietsen!I318,0)</f>
        <v>0</v>
      </c>
      <c r="AK319" s="8">
        <f>IF(Fietsen!E318="Interval/Blokken",Fietsen!I318,0)</f>
        <v>0</v>
      </c>
      <c r="AL319" s="8">
        <f>IF(Fietsen!E318="VO2max",Fietsen!I318,0)</f>
        <v>0</v>
      </c>
      <c r="AM319" s="8">
        <f>IF(Fietsen!E318="Snelheid",Fietsen!I318,0)</f>
        <v>0</v>
      </c>
      <c r="AN319" s="8">
        <f>IF(Fietsen!E318="Souplesse",Fietsen!I318,0)</f>
        <v>0</v>
      </c>
      <c r="AO319" s="8">
        <f>IF(Fietsen!E318="Krachtuithouding",Fietsen!I318,0)</f>
        <v>0</v>
      </c>
      <c r="AP319" s="8">
        <f>IF(Fietsen!E318="Explosieve kracht",Fietsen!I318,0)</f>
        <v>0</v>
      </c>
      <c r="AQ319" s="8">
        <f>IF(Fietsen!E318="Wedstrijd",Fietsen!I318,0)</f>
        <v>0</v>
      </c>
      <c r="AR319" s="125"/>
      <c r="AS319" s="143">
        <f>IF(Lopen!G318="Weg",Lopen!H318,0)</f>
        <v>0</v>
      </c>
      <c r="AT319" s="8">
        <f>IF(Lopen!G318="Veld",Lopen!H318,0)</f>
        <v>0</v>
      </c>
      <c r="AU319" s="8">
        <f>IF(Lopen!G318="Piste",Lopen!H318,0)</f>
        <v>0</v>
      </c>
      <c r="AV319" s="139"/>
      <c r="AW319" s="8">
        <f>IF(Lopen!E318="Herstel",Lopen!H318,0)</f>
        <v>0</v>
      </c>
      <c r="AX319" s="8">
        <f>IF(Lopen!E318="Extensieve duur",Lopen!H318,0)</f>
        <v>0</v>
      </c>
      <c r="AY319" s="8">
        <f>IF(Lopen!E318="Tempoloop",Lopen!H318,0)</f>
        <v>0</v>
      </c>
      <c r="AZ319" s="8">
        <f>IF(Lopen!E318="Wisselloop",Lopen!H318,0)</f>
        <v>0</v>
      </c>
      <c r="BA319" s="8">
        <f>IF(Lopen!E318="Blokloop",Lopen!H318,0)</f>
        <v>0</v>
      </c>
      <c r="BB319" s="8">
        <f>IF(Lopen!E318="Versnellingen",Lopen!H318,0)</f>
        <v>0</v>
      </c>
      <c r="BC319" s="8">
        <f>IF(Lopen!E318="Fartlek",Lopen!H318,0)</f>
        <v>0</v>
      </c>
      <c r="BD319" s="8">
        <f>IF(Lopen!E318="Krachttraining",Lopen!H318,0)</f>
        <v>0</v>
      </c>
      <c r="BE319" s="144">
        <f>IF(Lopen!E318="Wedstrijd",Lopen!H318,0)</f>
        <v>0</v>
      </c>
    </row>
    <row r="320" spans="1:57">
      <c r="A320" s="199"/>
      <c r="B320" s="83" t="s">
        <v>16</v>
      </c>
      <c r="C320" s="75">
        <v>40765</v>
      </c>
      <c r="D320" s="153"/>
      <c r="E320" s="85">
        <f>IF(Zwemmen!H319&gt;0,1,0)</f>
        <v>0</v>
      </c>
      <c r="F320" s="85">
        <f>IF(Fietsen!I319&gt;0,1,0)</f>
        <v>0</v>
      </c>
      <c r="G320" s="85">
        <f>IF(Lopen!H319&gt;0,1,0)</f>
        <v>0</v>
      </c>
      <c r="H320" s="107"/>
      <c r="I320" s="95">
        <f>IF(Zwemmen!E319="Zwembad Aalst",1,0)</f>
        <v>0</v>
      </c>
      <c r="J320" s="85">
        <f>IF(Zwemmen!E319="Zwembad Brussel",1,0)</f>
        <v>0</v>
      </c>
      <c r="K320" s="85">
        <f>IF(Zwemmen!E319="Zwembad Wachtebeke",1,0)</f>
        <v>0</v>
      </c>
      <c r="L320" s="85">
        <f>IF(Zwemmen!E319="Zwembad Ander",1,0)</f>
        <v>0</v>
      </c>
      <c r="M320" s="85">
        <f>IF(Zwemmen!E319="Open Water Nieuwdonk",1,0)</f>
        <v>0</v>
      </c>
      <c r="N320" s="85">
        <f>IF(Zwemmen!E319="Open Water Ander",1,0)</f>
        <v>0</v>
      </c>
      <c r="O320" s="104"/>
      <c r="P320" s="85">
        <f t="shared" si="15"/>
        <v>0</v>
      </c>
      <c r="Q320" s="85">
        <f t="shared" si="16"/>
        <v>0</v>
      </c>
      <c r="R320" s="104"/>
      <c r="S320" s="89">
        <f>IF(Zwemmen!F319="Techniek",Zwemmen!I319,0)</f>
        <v>0</v>
      </c>
      <c r="T320" s="89">
        <f>IF(Zwemmen!F319="Extensieve uithouding",Zwemmen!I319,0)</f>
        <v>0</v>
      </c>
      <c r="U320" s="89">
        <f>IF(Zwemmen!F319="Intensieve uithouding",Zwemmen!I319,0)</f>
        <v>0</v>
      </c>
      <c r="V320" s="89">
        <f>IF(Zwemmen!F319="Snelheid",Zwemmen!I319,0)</f>
        <v>0</v>
      </c>
      <c r="W320" s="96">
        <f>IF(Zwemmen!F319="Wedstrijd",Zwemmen!I319,0)</f>
        <v>0</v>
      </c>
      <c r="X320" s="124"/>
      <c r="Y320" s="8">
        <f>IF(Fietsen!H319="Wegfiets",Fietsen!I319,0)</f>
        <v>0</v>
      </c>
      <c r="Z320" s="8">
        <f>IF(Fietsen!H319="Tijdritfiets",Fietsen!I319,0)</f>
        <v>0</v>
      </c>
      <c r="AA320" s="8">
        <f>IF(Fietsen!H319="Mountainbike",Fietsen!I319,0)</f>
        <v>0</v>
      </c>
      <c r="AB320" s="124"/>
      <c r="AC320" s="8">
        <f>IF(Fietsen!G319="Weg",Fietsen!I319,0)</f>
        <v>0</v>
      </c>
      <c r="AD320" s="8">
        <f>IF(Fietsen!G319="Rollen",Fietsen!I319,0)</f>
        <v>0</v>
      </c>
      <c r="AE320" s="8">
        <f>IF(Fietsen!G319="Veld",Fietsen!I319,0)</f>
        <v>0</v>
      </c>
      <c r="AF320" s="125"/>
      <c r="AG320" s="8">
        <f>IF(Fietsen!E319="Herstel",Fietsen!I319,0)</f>
        <v>0</v>
      </c>
      <c r="AH320" s="8">
        <f>IF(Fietsen!E319="LSD",Fietsen!I319,0)</f>
        <v>0</v>
      </c>
      <c r="AI320" s="8">
        <f>IF(Fietsen!E319="Extensieve uithouding",Fietsen!I319,0)</f>
        <v>0</v>
      </c>
      <c r="AJ320" s="8">
        <f>IF(Fietsen!E319="Intensieve uithouding",Fietsen!I319,0)</f>
        <v>0</v>
      </c>
      <c r="AK320" s="8">
        <f>IF(Fietsen!E319="Interval/Blokken",Fietsen!I319,0)</f>
        <v>0</v>
      </c>
      <c r="AL320" s="8">
        <f>IF(Fietsen!E319="VO2max",Fietsen!I319,0)</f>
        <v>0</v>
      </c>
      <c r="AM320" s="8">
        <f>IF(Fietsen!E319="Snelheid",Fietsen!I319,0)</f>
        <v>0</v>
      </c>
      <c r="AN320" s="8">
        <f>IF(Fietsen!E319="Souplesse",Fietsen!I319,0)</f>
        <v>0</v>
      </c>
      <c r="AO320" s="8">
        <f>IF(Fietsen!E319="Krachtuithouding",Fietsen!I319,0)</f>
        <v>0</v>
      </c>
      <c r="AP320" s="8">
        <f>IF(Fietsen!E319="Explosieve kracht",Fietsen!I319,0)</f>
        <v>0</v>
      </c>
      <c r="AQ320" s="8">
        <f>IF(Fietsen!E319="Wedstrijd",Fietsen!I319,0)</f>
        <v>0</v>
      </c>
      <c r="AR320" s="125"/>
      <c r="AS320" s="143">
        <f>IF(Lopen!G319="Weg",Lopen!H319,0)</f>
        <v>0</v>
      </c>
      <c r="AT320" s="8">
        <f>IF(Lopen!G319="Veld",Lopen!H319,0)</f>
        <v>0</v>
      </c>
      <c r="AU320" s="8">
        <f>IF(Lopen!G319="Piste",Lopen!H319,0)</f>
        <v>0</v>
      </c>
      <c r="AV320" s="139"/>
      <c r="AW320" s="8">
        <f>IF(Lopen!E319="Herstel",Lopen!H319,0)</f>
        <v>0</v>
      </c>
      <c r="AX320" s="8">
        <f>IF(Lopen!E319="Extensieve duur",Lopen!H319,0)</f>
        <v>0</v>
      </c>
      <c r="AY320" s="8">
        <f>IF(Lopen!E319="Tempoloop",Lopen!H319,0)</f>
        <v>0</v>
      </c>
      <c r="AZ320" s="8">
        <f>IF(Lopen!E319="Wisselloop",Lopen!H319,0)</f>
        <v>0</v>
      </c>
      <c r="BA320" s="8">
        <f>IF(Lopen!E319="Blokloop",Lopen!H319,0)</f>
        <v>0</v>
      </c>
      <c r="BB320" s="8">
        <f>IF(Lopen!E319="Versnellingen",Lopen!H319,0)</f>
        <v>0</v>
      </c>
      <c r="BC320" s="8">
        <f>IF(Lopen!E319="Fartlek",Lopen!H319,0)</f>
        <v>0</v>
      </c>
      <c r="BD320" s="8">
        <f>IF(Lopen!E319="Krachttraining",Lopen!H319,0)</f>
        <v>0</v>
      </c>
      <c r="BE320" s="144">
        <f>IF(Lopen!E319="Wedstrijd",Lopen!H319,0)</f>
        <v>0</v>
      </c>
    </row>
    <row r="321" spans="1:57">
      <c r="A321" s="199"/>
      <c r="B321" s="83" t="s">
        <v>17</v>
      </c>
      <c r="C321" s="75">
        <v>40766</v>
      </c>
      <c r="D321" s="153"/>
      <c r="E321" s="85">
        <f>IF(Zwemmen!H320&gt;0,1,0)</f>
        <v>0</v>
      </c>
      <c r="F321" s="85">
        <f>IF(Fietsen!I320&gt;0,1,0)</f>
        <v>0</v>
      </c>
      <c r="G321" s="85">
        <f>IF(Lopen!H320&gt;0,1,0)</f>
        <v>0</v>
      </c>
      <c r="H321" s="107"/>
      <c r="I321" s="95">
        <f>IF(Zwemmen!E320="Zwembad Aalst",1,0)</f>
        <v>0</v>
      </c>
      <c r="J321" s="85">
        <f>IF(Zwemmen!E320="Zwembad Brussel",1,0)</f>
        <v>0</v>
      </c>
      <c r="K321" s="85">
        <f>IF(Zwemmen!E320="Zwembad Wachtebeke",1,0)</f>
        <v>0</v>
      </c>
      <c r="L321" s="85">
        <f>IF(Zwemmen!E320="Zwembad Ander",1,0)</f>
        <v>0</v>
      </c>
      <c r="M321" s="85">
        <f>IF(Zwemmen!E320="Open Water Nieuwdonk",1,0)</f>
        <v>0</v>
      </c>
      <c r="N321" s="85">
        <f>IF(Zwemmen!E320="Open Water Ander",1,0)</f>
        <v>0</v>
      </c>
      <c r="O321" s="104"/>
      <c r="P321" s="85">
        <f t="shared" si="15"/>
        <v>0</v>
      </c>
      <c r="Q321" s="85">
        <f t="shared" si="16"/>
        <v>0</v>
      </c>
      <c r="R321" s="104"/>
      <c r="S321" s="89">
        <f>IF(Zwemmen!F320="Techniek",Zwemmen!I320,0)</f>
        <v>0</v>
      </c>
      <c r="T321" s="89">
        <f>IF(Zwemmen!F320="Extensieve uithouding",Zwemmen!I320,0)</f>
        <v>0</v>
      </c>
      <c r="U321" s="89">
        <f>IF(Zwemmen!F320="Intensieve uithouding",Zwemmen!I320,0)</f>
        <v>0</v>
      </c>
      <c r="V321" s="89">
        <f>IF(Zwemmen!F320="Snelheid",Zwemmen!I320,0)</f>
        <v>0</v>
      </c>
      <c r="W321" s="96">
        <f>IF(Zwemmen!F320="Wedstrijd",Zwemmen!I320,0)</f>
        <v>0</v>
      </c>
      <c r="X321" s="124"/>
      <c r="Y321" s="8">
        <f>IF(Fietsen!H320="Wegfiets",Fietsen!I320,0)</f>
        <v>0</v>
      </c>
      <c r="Z321" s="8">
        <f>IF(Fietsen!H320="Tijdritfiets",Fietsen!I320,0)</f>
        <v>0</v>
      </c>
      <c r="AA321" s="8">
        <f>IF(Fietsen!H320="Mountainbike",Fietsen!I320,0)</f>
        <v>0</v>
      </c>
      <c r="AB321" s="124"/>
      <c r="AC321" s="8">
        <f>IF(Fietsen!G320="Weg",Fietsen!I320,0)</f>
        <v>0</v>
      </c>
      <c r="AD321" s="8">
        <f>IF(Fietsen!G320="Rollen",Fietsen!I320,0)</f>
        <v>0</v>
      </c>
      <c r="AE321" s="8">
        <f>IF(Fietsen!G320="Veld",Fietsen!I320,0)</f>
        <v>0</v>
      </c>
      <c r="AF321" s="125"/>
      <c r="AG321" s="8">
        <f>IF(Fietsen!E320="Herstel",Fietsen!I320,0)</f>
        <v>0</v>
      </c>
      <c r="AH321" s="8">
        <f>IF(Fietsen!E320="LSD",Fietsen!I320,0)</f>
        <v>0</v>
      </c>
      <c r="AI321" s="8">
        <f>IF(Fietsen!E320="Extensieve uithouding",Fietsen!I320,0)</f>
        <v>0</v>
      </c>
      <c r="AJ321" s="8">
        <f>IF(Fietsen!E320="Intensieve uithouding",Fietsen!I320,0)</f>
        <v>0</v>
      </c>
      <c r="AK321" s="8">
        <f>IF(Fietsen!E320="Interval/Blokken",Fietsen!I320,0)</f>
        <v>0</v>
      </c>
      <c r="AL321" s="8">
        <f>IF(Fietsen!E320="VO2max",Fietsen!I320,0)</f>
        <v>0</v>
      </c>
      <c r="AM321" s="8">
        <f>IF(Fietsen!E320="Snelheid",Fietsen!I320,0)</f>
        <v>0</v>
      </c>
      <c r="AN321" s="8">
        <f>IF(Fietsen!E320="Souplesse",Fietsen!I320,0)</f>
        <v>0</v>
      </c>
      <c r="AO321" s="8">
        <f>IF(Fietsen!E320="Krachtuithouding",Fietsen!I320,0)</f>
        <v>0</v>
      </c>
      <c r="AP321" s="8">
        <f>IF(Fietsen!E320="Explosieve kracht",Fietsen!I320,0)</f>
        <v>0</v>
      </c>
      <c r="AQ321" s="8">
        <f>IF(Fietsen!E320="Wedstrijd",Fietsen!I320,0)</f>
        <v>0</v>
      </c>
      <c r="AR321" s="125"/>
      <c r="AS321" s="143">
        <f>IF(Lopen!G320="Weg",Lopen!H320,0)</f>
        <v>0</v>
      </c>
      <c r="AT321" s="8">
        <f>IF(Lopen!G320="Veld",Lopen!H320,0)</f>
        <v>0</v>
      </c>
      <c r="AU321" s="8">
        <f>IF(Lopen!G320="Piste",Lopen!H320,0)</f>
        <v>0</v>
      </c>
      <c r="AV321" s="139"/>
      <c r="AW321" s="8">
        <f>IF(Lopen!E320="Herstel",Lopen!H320,0)</f>
        <v>0</v>
      </c>
      <c r="AX321" s="8">
        <f>IF(Lopen!E320="Extensieve duur",Lopen!H320,0)</f>
        <v>0</v>
      </c>
      <c r="AY321" s="8">
        <f>IF(Lopen!E320="Tempoloop",Lopen!H320,0)</f>
        <v>0</v>
      </c>
      <c r="AZ321" s="8">
        <f>IF(Lopen!E320="Wisselloop",Lopen!H320,0)</f>
        <v>0</v>
      </c>
      <c r="BA321" s="8">
        <f>IF(Lopen!E320="Blokloop",Lopen!H320,0)</f>
        <v>0</v>
      </c>
      <c r="BB321" s="8">
        <f>IF(Lopen!E320="Versnellingen",Lopen!H320,0)</f>
        <v>0</v>
      </c>
      <c r="BC321" s="8">
        <f>IF(Lopen!E320="Fartlek",Lopen!H320,0)</f>
        <v>0</v>
      </c>
      <c r="BD321" s="8">
        <f>IF(Lopen!E320="Krachttraining",Lopen!H320,0)</f>
        <v>0</v>
      </c>
      <c r="BE321" s="144">
        <f>IF(Lopen!E320="Wedstrijd",Lopen!H320,0)</f>
        <v>0</v>
      </c>
    </row>
    <row r="322" spans="1:57">
      <c r="A322" s="199"/>
      <c r="B322" s="83" t="s">
        <v>11</v>
      </c>
      <c r="C322" s="75">
        <v>40767</v>
      </c>
      <c r="D322" s="153"/>
      <c r="E322" s="85">
        <f>IF(Zwemmen!H321&gt;0,1,0)</f>
        <v>0</v>
      </c>
      <c r="F322" s="85">
        <f>IF(Fietsen!I321&gt;0,1,0)</f>
        <v>0</v>
      </c>
      <c r="G322" s="85">
        <f>IF(Lopen!H321&gt;0,1,0)</f>
        <v>0</v>
      </c>
      <c r="H322" s="107"/>
      <c r="I322" s="95">
        <f>IF(Zwemmen!E321="Zwembad Aalst",1,0)</f>
        <v>0</v>
      </c>
      <c r="J322" s="85">
        <f>IF(Zwemmen!E321="Zwembad Brussel",1,0)</f>
        <v>0</v>
      </c>
      <c r="K322" s="85">
        <f>IF(Zwemmen!E321="Zwembad Wachtebeke",1,0)</f>
        <v>0</v>
      </c>
      <c r="L322" s="85">
        <f>IF(Zwemmen!E321="Zwembad Ander",1,0)</f>
        <v>0</v>
      </c>
      <c r="M322" s="85">
        <f>IF(Zwemmen!E321="Open Water Nieuwdonk",1,0)</f>
        <v>0</v>
      </c>
      <c r="N322" s="85">
        <f>IF(Zwemmen!E321="Open Water Ander",1,0)</f>
        <v>0</v>
      </c>
      <c r="O322" s="104"/>
      <c r="P322" s="85">
        <f t="shared" si="15"/>
        <v>0</v>
      </c>
      <c r="Q322" s="85">
        <f t="shared" si="16"/>
        <v>0</v>
      </c>
      <c r="R322" s="104"/>
      <c r="S322" s="89">
        <f>IF(Zwemmen!F321="Techniek",Zwemmen!I321,0)</f>
        <v>0</v>
      </c>
      <c r="T322" s="89">
        <f>IF(Zwemmen!F321="Extensieve uithouding",Zwemmen!I321,0)</f>
        <v>0</v>
      </c>
      <c r="U322" s="89">
        <f>IF(Zwemmen!F321="Intensieve uithouding",Zwemmen!I321,0)</f>
        <v>0</v>
      </c>
      <c r="V322" s="89">
        <f>IF(Zwemmen!F321="Snelheid",Zwemmen!I321,0)</f>
        <v>0</v>
      </c>
      <c r="W322" s="96">
        <f>IF(Zwemmen!F321="Wedstrijd",Zwemmen!I321,0)</f>
        <v>0</v>
      </c>
      <c r="X322" s="124"/>
      <c r="Y322" s="8">
        <f>IF(Fietsen!H321="Wegfiets",Fietsen!I321,0)</f>
        <v>0</v>
      </c>
      <c r="Z322" s="8">
        <f>IF(Fietsen!H321="Tijdritfiets",Fietsen!I321,0)</f>
        <v>0</v>
      </c>
      <c r="AA322" s="8">
        <f>IF(Fietsen!H321="Mountainbike",Fietsen!I321,0)</f>
        <v>0</v>
      </c>
      <c r="AB322" s="124"/>
      <c r="AC322" s="8">
        <f>IF(Fietsen!G321="Weg",Fietsen!I321,0)</f>
        <v>0</v>
      </c>
      <c r="AD322" s="8">
        <f>IF(Fietsen!G321="Rollen",Fietsen!I321,0)</f>
        <v>0</v>
      </c>
      <c r="AE322" s="8">
        <f>IF(Fietsen!G321="Veld",Fietsen!I321,0)</f>
        <v>0</v>
      </c>
      <c r="AF322" s="125"/>
      <c r="AG322" s="8">
        <f>IF(Fietsen!E321="Herstel",Fietsen!I321,0)</f>
        <v>0</v>
      </c>
      <c r="AH322" s="8">
        <f>IF(Fietsen!E321="LSD",Fietsen!I321,0)</f>
        <v>0</v>
      </c>
      <c r="AI322" s="8">
        <f>IF(Fietsen!E321="Extensieve uithouding",Fietsen!I321,0)</f>
        <v>0</v>
      </c>
      <c r="AJ322" s="8">
        <f>IF(Fietsen!E321="Intensieve uithouding",Fietsen!I321,0)</f>
        <v>0</v>
      </c>
      <c r="AK322" s="8">
        <f>IF(Fietsen!E321="Interval/Blokken",Fietsen!I321,0)</f>
        <v>0</v>
      </c>
      <c r="AL322" s="8">
        <f>IF(Fietsen!E321="VO2max",Fietsen!I321,0)</f>
        <v>0</v>
      </c>
      <c r="AM322" s="8">
        <f>IF(Fietsen!E321="Snelheid",Fietsen!I321,0)</f>
        <v>0</v>
      </c>
      <c r="AN322" s="8">
        <f>IF(Fietsen!E321="Souplesse",Fietsen!I321,0)</f>
        <v>0</v>
      </c>
      <c r="AO322" s="8">
        <f>IF(Fietsen!E321="Krachtuithouding",Fietsen!I321,0)</f>
        <v>0</v>
      </c>
      <c r="AP322" s="8">
        <f>IF(Fietsen!E321="Explosieve kracht",Fietsen!I321,0)</f>
        <v>0</v>
      </c>
      <c r="AQ322" s="8">
        <f>IF(Fietsen!E321="Wedstrijd",Fietsen!I321,0)</f>
        <v>0</v>
      </c>
      <c r="AR322" s="125"/>
      <c r="AS322" s="143">
        <f>IF(Lopen!G321="Weg",Lopen!H321,0)</f>
        <v>0</v>
      </c>
      <c r="AT322" s="8">
        <f>IF(Lopen!G321="Veld",Lopen!H321,0)</f>
        <v>0</v>
      </c>
      <c r="AU322" s="8">
        <f>IF(Lopen!G321="Piste",Lopen!H321,0)</f>
        <v>0</v>
      </c>
      <c r="AV322" s="139"/>
      <c r="AW322" s="8">
        <f>IF(Lopen!E321="Herstel",Lopen!H321,0)</f>
        <v>0</v>
      </c>
      <c r="AX322" s="8">
        <f>IF(Lopen!E321="Extensieve duur",Lopen!H321,0)</f>
        <v>0</v>
      </c>
      <c r="AY322" s="8">
        <f>IF(Lopen!E321="Tempoloop",Lopen!H321,0)</f>
        <v>0</v>
      </c>
      <c r="AZ322" s="8">
        <f>IF(Lopen!E321="Wisselloop",Lopen!H321,0)</f>
        <v>0</v>
      </c>
      <c r="BA322" s="8">
        <f>IF(Lopen!E321="Blokloop",Lopen!H321,0)</f>
        <v>0</v>
      </c>
      <c r="BB322" s="8">
        <f>IF(Lopen!E321="Versnellingen",Lopen!H321,0)</f>
        <v>0</v>
      </c>
      <c r="BC322" s="8">
        <f>IF(Lopen!E321="Fartlek",Lopen!H321,0)</f>
        <v>0</v>
      </c>
      <c r="BD322" s="8">
        <f>IF(Lopen!E321="Krachttraining",Lopen!H321,0)</f>
        <v>0</v>
      </c>
      <c r="BE322" s="144">
        <f>IF(Lopen!E321="Wedstrijd",Lopen!H321,0)</f>
        <v>0</v>
      </c>
    </row>
    <row r="323" spans="1:57">
      <c r="A323" s="199"/>
      <c r="B323" s="19" t="s">
        <v>12</v>
      </c>
      <c r="C323" s="77">
        <v>40768</v>
      </c>
      <c r="D323" s="153"/>
      <c r="E323" s="86">
        <f>IF(Zwemmen!H322&gt;0,1,0)</f>
        <v>0</v>
      </c>
      <c r="F323" s="86">
        <f>IF(Fietsen!I322&gt;0,1,0)</f>
        <v>0</v>
      </c>
      <c r="G323" s="86">
        <f>IF(Lopen!H322&gt;0,1,0)</f>
        <v>0</v>
      </c>
      <c r="H323" s="107"/>
      <c r="I323" s="97">
        <f>IF(Zwemmen!E322="Zwembad Aalst",1,0)</f>
        <v>0</v>
      </c>
      <c r="J323" s="86">
        <f>IF(Zwemmen!E322="Zwembad Brussel",1,0)</f>
        <v>0</v>
      </c>
      <c r="K323" s="86">
        <f>IF(Zwemmen!E322="Zwembad Wachtebeke",1,0)</f>
        <v>0</v>
      </c>
      <c r="L323" s="86">
        <f>IF(Zwemmen!E322="Zwembad Ander",1,0)</f>
        <v>0</v>
      </c>
      <c r="M323" s="86">
        <f>IF(Zwemmen!E322="Open Water Nieuwdonk",1,0)</f>
        <v>0</v>
      </c>
      <c r="N323" s="86">
        <f>IF(Zwemmen!E322="Open Water Ander",1,0)</f>
        <v>0</v>
      </c>
      <c r="O323" s="104"/>
      <c r="P323" s="86">
        <f t="shared" si="15"/>
        <v>0</v>
      </c>
      <c r="Q323" s="86">
        <f t="shared" si="16"/>
        <v>0</v>
      </c>
      <c r="R323" s="104"/>
      <c r="S323" s="90">
        <f>IF(Zwemmen!F322="Techniek",Zwemmen!I322,0)</f>
        <v>0</v>
      </c>
      <c r="T323" s="90">
        <f>IF(Zwemmen!F322="Extensieve uithouding",Zwemmen!I322,0)</f>
        <v>0</v>
      </c>
      <c r="U323" s="90">
        <f>IF(Zwemmen!F322="Intensieve uithouding",Zwemmen!I322,0)</f>
        <v>0</v>
      </c>
      <c r="V323" s="90">
        <f>IF(Zwemmen!F322="Snelheid",Zwemmen!I322,0)</f>
        <v>0</v>
      </c>
      <c r="W323" s="98">
        <f>IF(Zwemmen!F322="Wedstrijd",Zwemmen!I322,0)</f>
        <v>0</v>
      </c>
      <c r="X323" s="124"/>
      <c r="Y323" s="122">
        <f>IF(Fietsen!H322="Wegfiets",Fietsen!I322,0)</f>
        <v>0</v>
      </c>
      <c r="Z323" s="122">
        <f>IF(Fietsen!H322="Tijdritfiets",Fietsen!I322,0)</f>
        <v>0</v>
      </c>
      <c r="AA323" s="122">
        <f>IF(Fietsen!H322="Mountainbike",Fietsen!I322,0)</f>
        <v>0</v>
      </c>
      <c r="AB323" s="124"/>
      <c r="AC323" s="122">
        <f>IF(Fietsen!G322="Weg",Fietsen!I322,0)</f>
        <v>0</v>
      </c>
      <c r="AD323" s="122">
        <f>IF(Fietsen!G322="Rollen",Fietsen!I322,0)</f>
        <v>0</v>
      </c>
      <c r="AE323" s="122">
        <f>IF(Fietsen!G322="Veld",Fietsen!I322,0)</f>
        <v>0</v>
      </c>
      <c r="AF323" s="125"/>
      <c r="AG323" s="122">
        <f>IF(Fietsen!E322="Herstel",Fietsen!I322,0)</f>
        <v>0</v>
      </c>
      <c r="AH323" s="122">
        <f>IF(Fietsen!E322="LSD",Fietsen!I322,0)</f>
        <v>0</v>
      </c>
      <c r="AI323" s="122">
        <f>IF(Fietsen!E322="Extensieve uithouding",Fietsen!I322,0)</f>
        <v>0</v>
      </c>
      <c r="AJ323" s="122">
        <f>IF(Fietsen!E322="Intensieve uithouding",Fietsen!I322,0)</f>
        <v>0</v>
      </c>
      <c r="AK323" s="122">
        <f>IF(Fietsen!E322="Interval/Blokken",Fietsen!I322,0)</f>
        <v>0</v>
      </c>
      <c r="AL323" s="122">
        <f>IF(Fietsen!E322="VO2max",Fietsen!I322,0)</f>
        <v>0</v>
      </c>
      <c r="AM323" s="122">
        <f>IF(Fietsen!E322="Snelheid",Fietsen!I322,0)</f>
        <v>0</v>
      </c>
      <c r="AN323" s="122">
        <f>IF(Fietsen!E322="Souplesse",Fietsen!I322,0)</f>
        <v>0</v>
      </c>
      <c r="AO323" s="122">
        <f>IF(Fietsen!E322="Krachtuithouding",Fietsen!I322,0)</f>
        <v>0</v>
      </c>
      <c r="AP323" s="122">
        <f>IF(Fietsen!E322="Explosieve kracht",Fietsen!I322,0)</f>
        <v>0</v>
      </c>
      <c r="AQ323" s="122">
        <f>IF(Fietsen!E322="Wedstrijd",Fietsen!I322,0)</f>
        <v>0</v>
      </c>
      <c r="AR323" s="125"/>
      <c r="AS323" s="141">
        <f>IF(Lopen!G322="Weg",Lopen!H322,0)</f>
        <v>0</v>
      </c>
      <c r="AT323" s="122">
        <f>IF(Lopen!G322="Veld",Lopen!H322,0)</f>
        <v>0</v>
      </c>
      <c r="AU323" s="122">
        <f>IF(Lopen!G322="Piste",Lopen!H322,0)</f>
        <v>0</v>
      </c>
      <c r="AV323" s="139"/>
      <c r="AW323" s="122">
        <f>IF(Lopen!E322="Herstel",Lopen!H322,0)</f>
        <v>0</v>
      </c>
      <c r="AX323" s="122">
        <f>IF(Lopen!E322="Extensieve duur",Lopen!H322,0)</f>
        <v>0</v>
      </c>
      <c r="AY323" s="122">
        <f>IF(Lopen!E322="Tempoloop",Lopen!H322,0)</f>
        <v>0</v>
      </c>
      <c r="AZ323" s="122">
        <f>IF(Lopen!E322="Wisselloop",Lopen!H322,0)</f>
        <v>0</v>
      </c>
      <c r="BA323" s="122">
        <f>IF(Lopen!E322="Blokloop",Lopen!H322,0)</f>
        <v>0</v>
      </c>
      <c r="BB323" s="122">
        <f>IF(Lopen!E322="Versnellingen",Lopen!H322,0)</f>
        <v>0</v>
      </c>
      <c r="BC323" s="122">
        <f>IF(Lopen!E322="Fartlek",Lopen!H322,0)</f>
        <v>0</v>
      </c>
      <c r="BD323" s="122">
        <f>IF(Lopen!E322="Krachttraining",Lopen!H322,0)</f>
        <v>0</v>
      </c>
      <c r="BE323" s="142">
        <f>IF(Lopen!E322="Wedstrijd",Lopen!H322,0)</f>
        <v>0</v>
      </c>
    </row>
    <row r="324" spans="1:57">
      <c r="A324" s="199"/>
      <c r="B324" s="19" t="s">
        <v>13</v>
      </c>
      <c r="C324" s="77">
        <v>40769</v>
      </c>
      <c r="D324" s="153"/>
      <c r="E324" s="86">
        <f>IF(Zwemmen!H323&gt;0,1,0)</f>
        <v>0</v>
      </c>
      <c r="F324" s="86">
        <f>IF(Fietsen!I323&gt;0,1,0)</f>
        <v>0</v>
      </c>
      <c r="G324" s="86">
        <f>IF(Lopen!H323&gt;0,1,0)</f>
        <v>0</v>
      </c>
      <c r="H324" s="107"/>
      <c r="I324" s="97">
        <f>IF(Zwemmen!E323="Zwembad Aalst",1,0)</f>
        <v>0</v>
      </c>
      <c r="J324" s="86">
        <f>IF(Zwemmen!E323="Zwembad Brussel",1,0)</f>
        <v>0</v>
      </c>
      <c r="K324" s="86">
        <f>IF(Zwemmen!E323="Zwembad Wachtebeke",1,0)</f>
        <v>0</v>
      </c>
      <c r="L324" s="86">
        <f>IF(Zwemmen!E323="Zwembad Ander",1,0)</f>
        <v>0</v>
      </c>
      <c r="M324" s="86">
        <f>IF(Zwemmen!E323="Open Water Nieuwdonk",1,0)</f>
        <v>0</v>
      </c>
      <c r="N324" s="86">
        <f>IF(Zwemmen!E323="Open Water Ander",1,0)</f>
        <v>0</v>
      </c>
      <c r="O324" s="104"/>
      <c r="P324" s="86">
        <f t="shared" si="15"/>
        <v>0</v>
      </c>
      <c r="Q324" s="86">
        <f t="shared" si="16"/>
        <v>0</v>
      </c>
      <c r="R324" s="104"/>
      <c r="S324" s="90">
        <f>IF(Zwemmen!F323="Techniek",Zwemmen!I323,0)</f>
        <v>0</v>
      </c>
      <c r="T324" s="90">
        <f>IF(Zwemmen!F323="Extensieve uithouding",Zwemmen!I323,0)</f>
        <v>0</v>
      </c>
      <c r="U324" s="90">
        <f>IF(Zwemmen!F323="Intensieve uithouding",Zwemmen!I323,0)</f>
        <v>0</v>
      </c>
      <c r="V324" s="90">
        <f>IF(Zwemmen!F323="Snelheid",Zwemmen!I323,0)</f>
        <v>0</v>
      </c>
      <c r="W324" s="98">
        <f>IF(Zwemmen!F323="Wedstrijd",Zwemmen!I323,0)</f>
        <v>0</v>
      </c>
      <c r="X324" s="124"/>
      <c r="Y324" s="122">
        <f>IF(Fietsen!H323="Wegfiets",Fietsen!I323,0)</f>
        <v>0</v>
      </c>
      <c r="Z324" s="122">
        <f>IF(Fietsen!H323="Tijdritfiets",Fietsen!I323,0)</f>
        <v>0</v>
      </c>
      <c r="AA324" s="122">
        <f>IF(Fietsen!H323="Mountainbike",Fietsen!I323,0)</f>
        <v>0</v>
      </c>
      <c r="AB324" s="124"/>
      <c r="AC324" s="122">
        <f>IF(Fietsen!G323="Weg",Fietsen!I323,0)</f>
        <v>0</v>
      </c>
      <c r="AD324" s="122">
        <f>IF(Fietsen!G323="Rollen",Fietsen!I323,0)</f>
        <v>0</v>
      </c>
      <c r="AE324" s="122">
        <f>IF(Fietsen!G323="Veld",Fietsen!I323,0)</f>
        <v>0</v>
      </c>
      <c r="AF324" s="125"/>
      <c r="AG324" s="122">
        <f>IF(Fietsen!E323="Herstel",Fietsen!I323,0)</f>
        <v>0</v>
      </c>
      <c r="AH324" s="122">
        <f>IF(Fietsen!E323="LSD",Fietsen!I323,0)</f>
        <v>0</v>
      </c>
      <c r="AI324" s="122">
        <f>IF(Fietsen!E323="Extensieve uithouding",Fietsen!I323,0)</f>
        <v>0</v>
      </c>
      <c r="AJ324" s="122">
        <f>IF(Fietsen!E323="Intensieve uithouding",Fietsen!I323,0)</f>
        <v>0</v>
      </c>
      <c r="AK324" s="122">
        <f>IF(Fietsen!E323="Interval/Blokken",Fietsen!I323,0)</f>
        <v>0</v>
      </c>
      <c r="AL324" s="122">
        <f>IF(Fietsen!E323="VO2max",Fietsen!I323,0)</f>
        <v>0</v>
      </c>
      <c r="AM324" s="122">
        <f>IF(Fietsen!E323="Snelheid",Fietsen!I323,0)</f>
        <v>0</v>
      </c>
      <c r="AN324" s="122">
        <f>IF(Fietsen!E323="Souplesse",Fietsen!I323,0)</f>
        <v>0</v>
      </c>
      <c r="AO324" s="122">
        <f>IF(Fietsen!E323="Krachtuithouding",Fietsen!I323,0)</f>
        <v>0</v>
      </c>
      <c r="AP324" s="122">
        <f>IF(Fietsen!E323="Explosieve kracht",Fietsen!I323,0)</f>
        <v>0</v>
      </c>
      <c r="AQ324" s="122">
        <f>IF(Fietsen!E323="Wedstrijd",Fietsen!I323,0)</f>
        <v>0</v>
      </c>
      <c r="AR324" s="125"/>
      <c r="AS324" s="141">
        <f>IF(Lopen!G323="Weg",Lopen!H323,0)</f>
        <v>0</v>
      </c>
      <c r="AT324" s="122">
        <f>IF(Lopen!G323="Veld",Lopen!H323,0)</f>
        <v>0</v>
      </c>
      <c r="AU324" s="122">
        <f>IF(Lopen!G323="Piste",Lopen!H323,0)</f>
        <v>0</v>
      </c>
      <c r="AV324" s="139"/>
      <c r="AW324" s="122">
        <f>IF(Lopen!E323="Herstel",Lopen!H323,0)</f>
        <v>0</v>
      </c>
      <c r="AX324" s="122">
        <f>IF(Lopen!E323="Extensieve duur",Lopen!H323,0)</f>
        <v>0</v>
      </c>
      <c r="AY324" s="122">
        <f>IF(Lopen!E323="Tempoloop",Lopen!H323,0)</f>
        <v>0</v>
      </c>
      <c r="AZ324" s="122">
        <f>IF(Lopen!E323="Wisselloop",Lopen!H323,0)</f>
        <v>0</v>
      </c>
      <c r="BA324" s="122">
        <f>IF(Lopen!E323="Blokloop",Lopen!H323,0)</f>
        <v>0</v>
      </c>
      <c r="BB324" s="122">
        <f>IF(Lopen!E323="Versnellingen",Lopen!H323,0)</f>
        <v>0</v>
      </c>
      <c r="BC324" s="122">
        <f>IF(Lopen!E323="Fartlek",Lopen!H323,0)</f>
        <v>0</v>
      </c>
      <c r="BD324" s="122">
        <f>IF(Lopen!E323="Krachttraining",Lopen!H323,0)</f>
        <v>0</v>
      </c>
      <c r="BE324" s="142">
        <f>IF(Lopen!E323="Wedstrijd",Lopen!H323,0)</f>
        <v>0</v>
      </c>
    </row>
    <row r="325" spans="1:57">
      <c r="A325" s="199" t="s">
        <v>66</v>
      </c>
      <c r="B325" s="83" t="s">
        <v>14</v>
      </c>
      <c r="C325" s="75">
        <v>40770</v>
      </c>
      <c r="D325" s="153"/>
      <c r="E325" s="85">
        <f>IF(Zwemmen!H324&gt;0,1,0)</f>
        <v>0</v>
      </c>
      <c r="F325" s="85">
        <f>IF(Fietsen!I324&gt;0,1,0)</f>
        <v>0</v>
      </c>
      <c r="G325" s="85">
        <f>IF(Lopen!H324&gt;0,1,0)</f>
        <v>0</v>
      </c>
      <c r="H325" s="107"/>
      <c r="I325" s="95">
        <f>IF(Zwemmen!E324="Zwembad Aalst",1,0)</f>
        <v>0</v>
      </c>
      <c r="J325" s="85">
        <f>IF(Zwemmen!E324="Zwembad Brussel",1,0)</f>
        <v>0</v>
      </c>
      <c r="K325" s="85">
        <f>IF(Zwemmen!E324="Zwembad Wachtebeke",1,0)</f>
        <v>0</v>
      </c>
      <c r="L325" s="85">
        <f>IF(Zwemmen!E324="Zwembad Ander",1,0)</f>
        <v>0</v>
      </c>
      <c r="M325" s="85">
        <f>IF(Zwemmen!E324="Open Water Nieuwdonk",1,0)</f>
        <v>0</v>
      </c>
      <c r="N325" s="85">
        <f>IF(Zwemmen!E324="Open Water Ander",1,0)</f>
        <v>0</v>
      </c>
      <c r="O325" s="104"/>
      <c r="P325" s="85">
        <f t="shared" si="15"/>
        <v>0</v>
      </c>
      <c r="Q325" s="85">
        <f t="shared" si="16"/>
        <v>0</v>
      </c>
      <c r="R325" s="104"/>
      <c r="S325" s="89">
        <f>IF(Zwemmen!F324="Techniek",Zwemmen!I324,0)</f>
        <v>0</v>
      </c>
      <c r="T325" s="89">
        <f>IF(Zwemmen!F324="Extensieve uithouding",Zwemmen!I324,0)</f>
        <v>0</v>
      </c>
      <c r="U325" s="89">
        <f>IF(Zwemmen!F324="Intensieve uithouding",Zwemmen!I324,0)</f>
        <v>0</v>
      </c>
      <c r="V325" s="89">
        <f>IF(Zwemmen!F324="Snelheid",Zwemmen!I324,0)</f>
        <v>0</v>
      </c>
      <c r="W325" s="96">
        <f>IF(Zwemmen!F324="Wedstrijd",Zwemmen!I324,0)</f>
        <v>0</v>
      </c>
      <c r="X325" s="124"/>
      <c r="Y325" s="8">
        <f>IF(Fietsen!H324="Wegfiets",Fietsen!I324,0)</f>
        <v>0</v>
      </c>
      <c r="Z325" s="8">
        <f>IF(Fietsen!H324="Tijdritfiets",Fietsen!I324,0)</f>
        <v>0</v>
      </c>
      <c r="AA325" s="8">
        <f>IF(Fietsen!H324="Mountainbike",Fietsen!I324,0)</f>
        <v>0</v>
      </c>
      <c r="AB325" s="124"/>
      <c r="AC325" s="8">
        <f>IF(Fietsen!G324="Weg",Fietsen!I324,0)</f>
        <v>0</v>
      </c>
      <c r="AD325" s="8">
        <f>IF(Fietsen!G324="Rollen",Fietsen!I324,0)</f>
        <v>0</v>
      </c>
      <c r="AE325" s="8">
        <f>IF(Fietsen!G324="Veld",Fietsen!I324,0)</f>
        <v>0</v>
      </c>
      <c r="AF325" s="125"/>
      <c r="AG325" s="8">
        <f>IF(Fietsen!E324="Herstel",Fietsen!I324,0)</f>
        <v>0</v>
      </c>
      <c r="AH325" s="8">
        <f>IF(Fietsen!E324="LSD",Fietsen!I324,0)</f>
        <v>0</v>
      </c>
      <c r="AI325" s="8">
        <f>IF(Fietsen!E324="Extensieve uithouding",Fietsen!I324,0)</f>
        <v>0</v>
      </c>
      <c r="AJ325" s="8">
        <f>IF(Fietsen!E324="Intensieve uithouding",Fietsen!I324,0)</f>
        <v>0</v>
      </c>
      <c r="AK325" s="8">
        <f>IF(Fietsen!E324="Interval/Blokken",Fietsen!I324,0)</f>
        <v>0</v>
      </c>
      <c r="AL325" s="8">
        <f>IF(Fietsen!E324="VO2max",Fietsen!I324,0)</f>
        <v>0</v>
      </c>
      <c r="AM325" s="8">
        <f>IF(Fietsen!E324="Snelheid",Fietsen!I324,0)</f>
        <v>0</v>
      </c>
      <c r="AN325" s="8">
        <f>IF(Fietsen!E324="Souplesse",Fietsen!I324,0)</f>
        <v>0</v>
      </c>
      <c r="AO325" s="8">
        <f>IF(Fietsen!E324="Krachtuithouding",Fietsen!I324,0)</f>
        <v>0</v>
      </c>
      <c r="AP325" s="8">
        <f>IF(Fietsen!E324="Explosieve kracht",Fietsen!I324,0)</f>
        <v>0</v>
      </c>
      <c r="AQ325" s="8">
        <f>IF(Fietsen!E324="Wedstrijd",Fietsen!I324,0)</f>
        <v>0</v>
      </c>
      <c r="AR325" s="125"/>
      <c r="AS325" s="143">
        <f>IF(Lopen!G324="Weg",Lopen!H324,0)</f>
        <v>0</v>
      </c>
      <c r="AT325" s="8">
        <f>IF(Lopen!G324="Veld",Lopen!H324,0)</f>
        <v>0</v>
      </c>
      <c r="AU325" s="8">
        <f>IF(Lopen!G324="Piste",Lopen!H324,0)</f>
        <v>0</v>
      </c>
      <c r="AV325" s="139"/>
      <c r="AW325" s="8">
        <f>IF(Lopen!E324="Herstel",Lopen!H324,0)</f>
        <v>0</v>
      </c>
      <c r="AX325" s="8">
        <f>IF(Lopen!E324="Extensieve duur",Lopen!H324,0)</f>
        <v>0</v>
      </c>
      <c r="AY325" s="8">
        <f>IF(Lopen!E324="Tempoloop",Lopen!H324,0)</f>
        <v>0</v>
      </c>
      <c r="AZ325" s="8">
        <f>IF(Lopen!E324="Wisselloop",Lopen!H324,0)</f>
        <v>0</v>
      </c>
      <c r="BA325" s="8">
        <f>IF(Lopen!E324="Blokloop",Lopen!H324,0)</f>
        <v>0</v>
      </c>
      <c r="BB325" s="8">
        <f>IF(Lopen!E324="Versnellingen",Lopen!H324,0)</f>
        <v>0</v>
      </c>
      <c r="BC325" s="8">
        <f>IF(Lopen!E324="Fartlek",Lopen!H324,0)</f>
        <v>0</v>
      </c>
      <c r="BD325" s="8">
        <f>IF(Lopen!E324="Krachttraining",Lopen!H324,0)</f>
        <v>0</v>
      </c>
      <c r="BE325" s="144">
        <f>IF(Lopen!E324="Wedstrijd",Lopen!H324,0)</f>
        <v>0</v>
      </c>
    </row>
    <row r="326" spans="1:57">
      <c r="A326" s="199"/>
      <c r="B326" s="83" t="s">
        <v>15</v>
      </c>
      <c r="C326" s="75">
        <v>40771</v>
      </c>
      <c r="D326" s="153"/>
      <c r="E326" s="85">
        <f>IF(Zwemmen!H325&gt;0,1,0)</f>
        <v>0</v>
      </c>
      <c r="F326" s="85">
        <f>IF(Fietsen!I325&gt;0,1,0)</f>
        <v>0</v>
      </c>
      <c r="G326" s="85">
        <f>IF(Lopen!H325&gt;0,1,0)</f>
        <v>0</v>
      </c>
      <c r="H326" s="107"/>
      <c r="I326" s="95">
        <f>IF(Zwemmen!E325="Zwembad Aalst",1,0)</f>
        <v>0</v>
      </c>
      <c r="J326" s="85">
        <f>IF(Zwemmen!E325="Zwembad Brussel",1,0)</f>
        <v>0</v>
      </c>
      <c r="K326" s="85">
        <f>IF(Zwemmen!E325="Zwembad Wachtebeke",1,0)</f>
        <v>0</v>
      </c>
      <c r="L326" s="85">
        <f>IF(Zwemmen!E325="Zwembad Ander",1,0)</f>
        <v>0</v>
      </c>
      <c r="M326" s="85">
        <f>IF(Zwemmen!E325="Open Water Nieuwdonk",1,0)</f>
        <v>0</v>
      </c>
      <c r="N326" s="85">
        <f>IF(Zwemmen!E325="Open Water Ander",1,0)</f>
        <v>0</v>
      </c>
      <c r="O326" s="104"/>
      <c r="P326" s="85">
        <f t="shared" si="15"/>
        <v>0</v>
      </c>
      <c r="Q326" s="85">
        <f t="shared" si="16"/>
        <v>0</v>
      </c>
      <c r="R326" s="104"/>
      <c r="S326" s="89">
        <f>IF(Zwemmen!F325="Techniek",Zwemmen!I325,0)</f>
        <v>0</v>
      </c>
      <c r="T326" s="89">
        <f>IF(Zwemmen!F325="Extensieve uithouding",Zwemmen!I325,0)</f>
        <v>0</v>
      </c>
      <c r="U326" s="89">
        <f>IF(Zwemmen!F325="Intensieve uithouding",Zwemmen!I325,0)</f>
        <v>0</v>
      </c>
      <c r="V326" s="89">
        <f>IF(Zwemmen!F325="Snelheid",Zwemmen!I325,0)</f>
        <v>0</v>
      </c>
      <c r="W326" s="96">
        <f>IF(Zwemmen!F325="Wedstrijd",Zwemmen!I325,0)</f>
        <v>0</v>
      </c>
      <c r="X326" s="124"/>
      <c r="Y326" s="8">
        <f>IF(Fietsen!H325="Wegfiets",Fietsen!I325,0)</f>
        <v>0</v>
      </c>
      <c r="Z326" s="8">
        <f>IF(Fietsen!H325="Tijdritfiets",Fietsen!I325,0)</f>
        <v>0</v>
      </c>
      <c r="AA326" s="8">
        <f>IF(Fietsen!H325="Mountainbike",Fietsen!I325,0)</f>
        <v>0</v>
      </c>
      <c r="AB326" s="124"/>
      <c r="AC326" s="8">
        <f>IF(Fietsen!G325="Weg",Fietsen!I325,0)</f>
        <v>0</v>
      </c>
      <c r="AD326" s="8">
        <f>IF(Fietsen!G325="Rollen",Fietsen!I325,0)</f>
        <v>0</v>
      </c>
      <c r="AE326" s="8">
        <f>IF(Fietsen!G325="Veld",Fietsen!I325,0)</f>
        <v>0</v>
      </c>
      <c r="AF326" s="125"/>
      <c r="AG326" s="8">
        <f>IF(Fietsen!E325="Herstel",Fietsen!I325,0)</f>
        <v>0</v>
      </c>
      <c r="AH326" s="8">
        <f>IF(Fietsen!E325="LSD",Fietsen!I325,0)</f>
        <v>0</v>
      </c>
      <c r="AI326" s="8">
        <f>IF(Fietsen!E325="Extensieve uithouding",Fietsen!I325,0)</f>
        <v>0</v>
      </c>
      <c r="AJ326" s="8">
        <f>IF(Fietsen!E325="Intensieve uithouding",Fietsen!I325,0)</f>
        <v>0</v>
      </c>
      <c r="AK326" s="8">
        <f>IF(Fietsen!E325="Interval/Blokken",Fietsen!I325,0)</f>
        <v>0</v>
      </c>
      <c r="AL326" s="8">
        <f>IF(Fietsen!E325="VO2max",Fietsen!I325,0)</f>
        <v>0</v>
      </c>
      <c r="AM326" s="8">
        <f>IF(Fietsen!E325="Snelheid",Fietsen!I325,0)</f>
        <v>0</v>
      </c>
      <c r="AN326" s="8">
        <f>IF(Fietsen!E325="Souplesse",Fietsen!I325,0)</f>
        <v>0</v>
      </c>
      <c r="AO326" s="8">
        <f>IF(Fietsen!E325="Krachtuithouding",Fietsen!I325,0)</f>
        <v>0</v>
      </c>
      <c r="AP326" s="8">
        <f>IF(Fietsen!E325="Explosieve kracht",Fietsen!I325,0)</f>
        <v>0</v>
      </c>
      <c r="AQ326" s="8">
        <f>IF(Fietsen!E325="Wedstrijd",Fietsen!I325,0)</f>
        <v>0</v>
      </c>
      <c r="AR326" s="125"/>
      <c r="AS326" s="143">
        <f>IF(Lopen!G325="Weg",Lopen!H325,0)</f>
        <v>0</v>
      </c>
      <c r="AT326" s="8">
        <f>IF(Lopen!G325="Veld",Lopen!H325,0)</f>
        <v>0</v>
      </c>
      <c r="AU326" s="8">
        <f>IF(Lopen!G325="Piste",Lopen!H325,0)</f>
        <v>0</v>
      </c>
      <c r="AV326" s="139"/>
      <c r="AW326" s="8">
        <f>IF(Lopen!E325="Herstel",Lopen!H325,0)</f>
        <v>0</v>
      </c>
      <c r="AX326" s="8">
        <f>IF(Lopen!E325="Extensieve duur",Lopen!H325,0)</f>
        <v>0</v>
      </c>
      <c r="AY326" s="8">
        <f>IF(Lopen!E325="Tempoloop",Lopen!H325,0)</f>
        <v>0</v>
      </c>
      <c r="AZ326" s="8">
        <f>IF(Lopen!E325="Wisselloop",Lopen!H325,0)</f>
        <v>0</v>
      </c>
      <c r="BA326" s="8">
        <f>IF(Lopen!E325="Blokloop",Lopen!H325,0)</f>
        <v>0</v>
      </c>
      <c r="BB326" s="8">
        <f>IF(Lopen!E325="Versnellingen",Lopen!H325,0)</f>
        <v>0</v>
      </c>
      <c r="BC326" s="8">
        <f>IF(Lopen!E325="Fartlek",Lopen!H325,0)</f>
        <v>0</v>
      </c>
      <c r="BD326" s="8">
        <f>IF(Lopen!E325="Krachttraining",Lopen!H325,0)</f>
        <v>0</v>
      </c>
      <c r="BE326" s="144">
        <f>IF(Lopen!E325="Wedstrijd",Lopen!H325,0)</f>
        <v>0</v>
      </c>
    </row>
    <row r="327" spans="1:57">
      <c r="A327" s="199"/>
      <c r="B327" s="83" t="s">
        <v>16</v>
      </c>
      <c r="C327" s="75">
        <v>40772</v>
      </c>
      <c r="D327" s="153"/>
      <c r="E327" s="85">
        <f>IF(Zwemmen!H326&gt;0,1,0)</f>
        <v>0</v>
      </c>
      <c r="F327" s="85">
        <f>IF(Fietsen!I326&gt;0,1,0)</f>
        <v>0</v>
      </c>
      <c r="G327" s="85">
        <f>IF(Lopen!H326&gt;0,1,0)</f>
        <v>0</v>
      </c>
      <c r="H327" s="107"/>
      <c r="I327" s="95">
        <f>IF(Zwemmen!E326="Zwembad Aalst",1,0)</f>
        <v>0</v>
      </c>
      <c r="J327" s="85">
        <f>IF(Zwemmen!E326="Zwembad Brussel",1,0)</f>
        <v>0</v>
      </c>
      <c r="K327" s="85">
        <f>IF(Zwemmen!E326="Zwembad Wachtebeke",1,0)</f>
        <v>0</v>
      </c>
      <c r="L327" s="85">
        <f>IF(Zwemmen!E326="Zwembad Ander",1,0)</f>
        <v>0</v>
      </c>
      <c r="M327" s="85">
        <f>IF(Zwemmen!E326="Open Water Nieuwdonk",1,0)</f>
        <v>0</v>
      </c>
      <c r="N327" s="85">
        <f>IF(Zwemmen!E326="Open Water Ander",1,0)</f>
        <v>0</v>
      </c>
      <c r="O327" s="104"/>
      <c r="P327" s="85">
        <f t="shared" si="15"/>
        <v>0</v>
      </c>
      <c r="Q327" s="85">
        <f t="shared" si="16"/>
        <v>0</v>
      </c>
      <c r="R327" s="104"/>
      <c r="S327" s="89">
        <f>IF(Zwemmen!F326="Techniek",Zwemmen!I326,0)</f>
        <v>0</v>
      </c>
      <c r="T327" s="89">
        <f>IF(Zwemmen!F326="Extensieve uithouding",Zwemmen!I326,0)</f>
        <v>0</v>
      </c>
      <c r="U327" s="89">
        <f>IF(Zwemmen!F326="Intensieve uithouding",Zwemmen!I326,0)</f>
        <v>0</v>
      </c>
      <c r="V327" s="89">
        <f>IF(Zwemmen!F326="Snelheid",Zwemmen!I326,0)</f>
        <v>0</v>
      </c>
      <c r="W327" s="96">
        <f>IF(Zwemmen!F326="Wedstrijd",Zwemmen!I326,0)</f>
        <v>0</v>
      </c>
      <c r="X327" s="124"/>
      <c r="Y327" s="8">
        <f>IF(Fietsen!H326="Wegfiets",Fietsen!I326,0)</f>
        <v>0</v>
      </c>
      <c r="Z327" s="8">
        <f>IF(Fietsen!H326="Tijdritfiets",Fietsen!I326,0)</f>
        <v>0</v>
      </c>
      <c r="AA327" s="8">
        <f>IF(Fietsen!H326="Mountainbike",Fietsen!I326,0)</f>
        <v>0</v>
      </c>
      <c r="AB327" s="124"/>
      <c r="AC327" s="8">
        <f>IF(Fietsen!G326="Weg",Fietsen!I326,0)</f>
        <v>0</v>
      </c>
      <c r="AD327" s="8">
        <f>IF(Fietsen!G326="Rollen",Fietsen!I326,0)</f>
        <v>0</v>
      </c>
      <c r="AE327" s="8">
        <f>IF(Fietsen!G326="Veld",Fietsen!I326,0)</f>
        <v>0</v>
      </c>
      <c r="AF327" s="125"/>
      <c r="AG327" s="8">
        <f>IF(Fietsen!E326="Herstel",Fietsen!I326,0)</f>
        <v>0</v>
      </c>
      <c r="AH327" s="8">
        <f>IF(Fietsen!E326="LSD",Fietsen!I326,0)</f>
        <v>0</v>
      </c>
      <c r="AI327" s="8">
        <f>IF(Fietsen!E326="Extensieve uithouding",Fietsen!I326,0)</f>
        <v>0</v>
      </c>
      <c r="AJ327" s="8">
        <f>IF(Fietsen!E326="Intensieve uithouding",Fietsen!I326,0)</f>
        <v>0</v>
      </c>
      <c r="AK327" s="8">
        <f>IF(Fietsen!E326="Interval/Blokken",Fietsen!I326,0)</f>
        <v>0</v>
      </c>
      <c r="AL327" s="8">
        <f>IF(Fietsen!E326="VO2max",Fietsen!I326,0)</f>
        <v>0</v>
      </c>
      <c r="AM327" s="8">
        <f>IF(Fietsen!E326="Snelheid",Fietsen!I326,0)</f>
        <v>0</v>
      </c>
      <c r="AN327" s="8">
        <f>IF(Fietsen!E326="Souplesse",Fietsen!I326,0)</f>
        <v>0</v>
      </c>
      <c r="AO327" s="8">
        <f>IF(Fietsen!E326="Krachtuithouding",Fietsen!I326,0)</f>
        <v>0</v>
      </c>
      <c r="AP327" s="8">
        <f>IF(Fietsen!E326="Explosieve kracht",Fietsen!I326,0)</f>
        <v>0</v>
      </c>
      <c r="AQ327" s="8">
        <f>IF(Fietsen!E326="Wedstrijd",Fietsen!I326,0)</f>
        <v>0</v>
      </c>
      <c r="AR327" s="125"/>
      <c r="AS327" s="143">
        <f>IF(Lopen!G326="Weg",Lopen!H326,0)</f>
        <v>0</v>
      </c>
      <c r="AT327" s="8">
        <f>IF(Lopen!G326="Veld",Lopen!H326,0)</f>
        <v>0</v>
      </c>
      <c r="AU327" s="8">
        <f>IF(Lopen!G326="Piste",Lopen!H326,0)</f>
        <v>0</v>
      </c>
      <c r="AV327" s="139"/>
      <c r="AW327" s="8">
        <f>IF(Lopen!E326="Herstel",Lopen!H326,0)</f>
        <v>0</v>
      </c>
      <c r="AX327" s="8">
        <f>IF(Lopen!E326="Extensieve duur",Lopen!H326,0)</f>
        <v>0</v>
      </c>
      <c r="AY327" s="8">
        <f>IF(Lopen!E326="Tempoloop",Lopen!H326,0)</f>
        <v>0</v>
      </c>
      <c r="AZ327" s="8">
        <f>IF(Lopen!E326="Wisselloop",Lopen!H326,0)</f>
        <v>0</v>
      </c>
      <c r="BA327" s="8">
        <f>IF(Lopen!E326="Blokloop",Lopen!H326,0)</f>
        <v>0</v>
      </c>
      <c r="BB327" s="8">
        <f>IF(Lopen!E326="Versnellingen",Lopen!H326,0)</f>
        <v>0</v>
      </c>
      <c r="BC327" s="8">
        <f>IF(Lopen!E326="Fartlek",Lopen!H326,0)</f>
        <v>0</v>
      </c>
      <c r="BD327" s="8">
        <f>IF(Lopen!E326="Krachttraining",Lopen!H326,0)</f>
        <v>0</v>
      </c>
      <c r="BE327" s="144">
        <f>IF(Lopen!E326="Wedstrijd",Lopen!H326,0)</f>
        <v>0</v>
      </c>
    </row>
    <row r="328" spans="1:57">
      <c r="A328" s="199"/>
      <c r="B328" s="83" t="s">
        <v>17</v>
      </c>
      <c r="C328" s="75">
        <v>40773</v>
      </c>
      <c r="D328" s="153"/>
      <c r="E328" s="85">
        <f>IF(Zwemmen!H327&gt;0,1,0)</f>
        <v>0</v>
      </c>
      <c r="F328" s="85">
        <f>IF(Fietsen!I327&gt;0,1,0)</f>
        <v>0</v>
      </c>
      <c r="G328" s="85">
        <f>IF(Lopen!H327&gt;0,1,0)</f>
        <v>0</v>
      </c>
      <c r="H328" s="107"/>
      <c r="I328" s="95">
        <f>IF(Zwemmen!E327="Zwembad Aalst",1,0)</f>
        <v>0</v>
      </c>
      <c r="J328" s="85">
        <f>IF(Zwemmen!E327="Zwembad Brussel",1,0)</f>
        <v>0</v>
      </c>
      <c r="K328" s="85">
        <f>IF(Zwemmen!E327="Zwembad Wachtebeke",1,0)</f>
        <v>0</v>
      </c>
      <c r="L328" s="85">
        <f>IF(Zwemmen!E327="Zwembad Ander",1,0)</f>
        <v>0</v>
      </c>
      <c r="M328" s="85">
        <f>IF(Zwemmen!E327="Open Water Nieuwdonk",1,0)</f>
        <v>0</v>
      </c>
      <c r="N328" s="85">
        <f>IF(Zwemmen!E327="Open Water Ander",1,0)</f>
        <v>0</v>
      </c>
      <c r="O328" s="104"/>
      <c r="P328" s="85">
        <f t="shared" si="15"/>
        <v>0</v>
      </c>
      <c r="Q328" s="85">
        <f t="shared" si="16"/>
        <v>0</v>
      </c>
      <c r="R328" s="104"/>
      <c r="S328" s="89">
        <f>IF(Zwemmen!F327="Techniek",Zwemmen!I327,0)</f>
        <v>0</v>
      </c>
      <c r="T328" s="89">
        <f>IF(Zwemmen!F327="Extensieve uithouding",Zwemmen!I327,0)</f>
        <v>0</v>
      </c>
      <c r="U328" s="89">
        <f>IF(Zwemmen!F327="Intensieve uithouding",Zwemmen!I327,0)</f>
        <v>0</v>
      </c>
      <c r="V328" s="89">
        <f>IF(Zwemmen!F327="Snelheid",Zwemmen!I327,0)</f>
        <v>0</v>
      </c>
      <c r="W328" s="96">
        <f>IF(Zwemmen!F327="Wedstrijd",Zwemmen!I327,0)</f>
        <v>0</v>
      </c>
      <c r="X328" s="124"/>
      <c r="Y328" s="8">
        <f>IF(Fietsen!H327="Wegfiets",Fietsen!I327,0)</f>
        <v>0</v>
      </c>
      <c r="Z328" s="8">
        <f>IF(Fietsen!H327="Tijdritfiets",Fietsen!I327,0)</f>
        <v>0</v>
      </c>
      <c r="AA328" s="8">
        <f>IF(Fietsen!H327="Mountainbike",Fietsen!I327,0)</f>
        <v>0</v>
      </c>
      <c r="AB328" s="124"/>
      <c r="AC328" s="8">
        <f>IF(Fietsen!G327="Weg",Fietsen!I327,0)</f>
        <v>0</v>
      </c>
      <c r="AD328" s="8">
        <f>IF(Fietsen!G327="Rollen",Fietsen!I327,0)</f>
        <v>0</v>
      </c>
      <c r="AE328" s="8">
        <f>IF(Fietsen!G327="Veld",Fietsen!I327,0)</f>
        <v>0</v>
      </c>
      <c r="AF328" s="125"/>
      <c r="AG328" s="8">
        <f>IF(Fietsen!E327="Herstel",Fietsen!I327,0)</f>
        <v>0</v>
      </c>
      <c r="AH328" s="8">
        <f>IF(Fietsen!E327="LSD",Fietsen!I327,0)</f>
        <v>0</v>
      </c>
      <c r="AI328" s="8">
        <f>IF(Fietsen!E327="Extensieve uithouding",Fietsen!I327,0)</f>
        <v>0</v>
      </c>
      <c r="AJ328" s="8">
        <f>IF(Fietsen!E327="Intensieve uithouding",Fietsen!I327,0)</f>
        <v>0</v>
      </c>
      <c r="AK328" s="8">
        <f>IF(Fietsen!E327="Interval/Blokken",Fietsen!I327,0)</f>
        <v>0</v>
      </c>
      <c r="AL328" s="8">
        <f>IF(Fietsen!E327="VO2max",Fietsen!I327,0)</f>
        <v>0</v>
      </c>
      <c r="AM328" s="8">
        <f>IF(Fietsen!E327="Snelheid",Fietsen!I327,0)</f>
        <v>0</v>
      </c>
      <c r="AN328" s="8">
        <f>IF(Fietsen!E327="Souplesse",Fietsen!I327,0)</f>
        <v>0</v>
      </c>
      <c r="AO328" s="8">
        <f>IF(Fietsen!E327="Krachtuithouding",Fietsen!I327,0)</f>
        <v>0</v>
      </c>
      <c r="AP328" s="8">
        <f>IF(Fietsen!E327="Explosieve kracht",Fietsen!I327,0)</f>
        <v>0</v>
      </c>
      <c r="AQ328" s="8">
        <f>IF(Fietsen!E327="Wedstrijd",Fietsen!I327,0)</f>
        <v>0</v>
      </c>
      <c r="AR328" s="125"/>
      <c r="AS328" s="143">
        <f>IF(Lopen!G327="Weg",Lopen!H327,0)</f>
        <v>0</v>
      </c>
      <c r="AT328" s="8">
        <f>IF(Lopen!G327="Veld",Lopen!H327,0)</f>
        <v>0</v>
      </c>
      <c r="AU328" s="8">
        <f>IF(Lopen!G327="Piste",Lopen!H327,0)</f>
        <v>0</v>
      </c>
      <c r="AV328" s="139"/>
      <c r="AW328" s="8">
        <f>IF(Lopen!E327="Herstel",Lopen!H327,0)</f>
        <v>0</v>
      </c>
      <c r="AX328" s="8">
        <f>IF(Lopen!E327="Extensieve duur",Lopen!H327,0)</f>
        <v>0</v>
      </c>
      <c r="AY328" s="8">
        <f>IF(Lopen!E327="Tempoloop",Lopen!H327,0)</f>
        <v>0</v>
      </c>
      <c r="AZ328" s="8">
        <f>IF(Lopen!E327="Wisselloop",Lopen!H327,0)</f>
        <v>0</v>
      </c>
      <c r="BA328" s="8">
        <f>IF(Lopen!E327="Blokloop",Lopen!H327,0)</f>
        <v>0</v>
      </c>
      <c r="BB328" s="8">
        <f>IF(Lopen!E327="Versnellingen",Lopen!H327,0)</f>
        <v>0</v>
      </c>
      <c r="BC328" s="8">
        <f>IF(Lopen!E327="Fartlek",Lopen!H327,0)</f>
        <v>0</v>
      </c>
      <c r="BD328" s="8">
        <f>IF(Lopen!E327="Krachttraining",Lopen!H327,0)</f>
        <v>0</v>
      </c>
      <c r="BE328" s="144">
        <f>IF(Lopen!E327="Wedstrijd",Lopen!H327,0)</f>
        <v>0</v>
      </c>
    </row>
    <row r="329" spans="1:57">
      <c r="A329" s="199"/>
      <c r="B329" s="83" t="s">
        <v>11</v>
      </c>
      <c r="C329" s="75">
        <v>40774</v>
      </c>
      <c r="D329" s="153"/>
      <c r="E329" s="85">
        <f>IF(Zwemmen!H328&gt;0,1,0)</f>
        <v>0</v>
      </c>
      <c r="F329" s="85">
        <f>IF(Fietsen!I328&gt;0,1,0)</f>
        <v>0</v>
      </c>
      <c r="G329" s="85">
        <f>IF(Lopen!H328&gt;0,1,0)</f>
        <v>0</v>
      </c>
      <c r="H329" s="107"/>
      <c r="I329" s="95">
        <f>IF(Zwemmen!E328="Zwembad Aalst",1,0)</f>
        <v>0</v>
      </c>
      <c r="J329" s="85">
        <f>IF(Zwemmen!E328="Zwembad Brussel",1,0)</f>
        <v>0</v>
      </c>
      <c r="K329" s="85">
        <f>IF(Zwemmen!E328="Zwembad Wachtebeke",1,0)</f>
        <v>0</v>
      </c>
      <c r="L329" s="85">
        <f>IF(Zwemmen!E328="Zwembad Ander",1,0)</f>
        <v>0</v>
      </c>
      <c r="M329" s="85">
        <f>IF(Zwemmen!E328="Open Water Nieuwdonk",1,0)</f>
        <v>0</v>
      </c>
      <c r="N329" s="85">
        <f>IF(Zwemmen!E328="Open Water Ander",1,0)</f>
        <v>0</v>
      </c>
      <c r="O329" s="104"/>
      <c r="P329" s="85">
        <f t="shared" si="15"/>
        <v>0</v>
      </c>
      <c r="Q329" s="85">
        <f t="shared" si="16"/>
        <v>0</v>
      </c>
      <c r="R329" s="104"/>
      <c r="S329" s="89">
        <f>IF(Zwemmen!F328="Techniek",Zwemmen!I328,0)</f>
        <v>0</v>
      </c>
      <c r="T329" s="89">
        <f>IF(Zwemmen!F328="Extensieve uithouding",Zwemmen!I328,0)</f>
        <v>0</v>
      </c>
      <c r="U329" s="89">
        <f>IF(Zwemmen!F328="Intensieve uithouding",Zwemmen!I328,0)</f>
        <v>0</v>
      </c>
      <c r="V329" s="89">
        <f>IF(Zwemmen!F328="Snelheid",Zwemmen!I328,0)</f>
        <v>0</v>
      </c>
      <c r="W329" s="96">
        <f>IF(Zwemmen!F328="Wedstrijd",Zwemmen!I328,0)</f>
        <v>0</v>
      </c>
      <c r="X329" s="124"/>
      <c r="Y329" s="8">
        <f>IF(Fietsen!H328="Wegfiets",Fietsen!I328,0)</f>
        <v>0</v>
      </c>
      <c r="Z329" s="8">
        <f>IF(Fietsen!H328="Tijdritfiets",Fietsen!I328,0)</f>
        <v>0</v>
      </c>
      <c r="AA329" s="8">
        <f>IF(Fietsen!H328="Mountainbike",Fietsen!I328,0)</f>
        <v>0</v>
      </c>
      <c r="AB329" s="124"/>
      <c r="AC329" s="8">
        <f>IF(Fietsen!G328="Weg",Fietsen!I328,0)</f>
        <v>0</v>
      </c>
      <c r="AD329" s="8">
        <f>IF(Fietsen!G328="Rollen",Fietsen!I328,0)</f>
        <v>0</v>
      </c>
      <c r="AE329" s="8">
        <f>IF(Fietsen!G328="Veld",Fietsen!I328,0)</f>
        <v>0</v>
      </c>
      <c r="AF329" s="125"/>
      <c r="AG329" s="8">
        <f>IF(Fietsen!E328="Herstel",Fietsen!I328,0)</f>
        <v>0</v>
      </c>
      <c r="AH329" s="8">
        <f>IF(Fietsen!E328="LSD",Fietsen!I328,0)</f>
        <v>0</v>
      </c>
      <c r="AI329" s="8">
        <f>IF(Fietsen!E328="Extensieve uithouding",Fietsen!I328,0)</f>
        <v>0</v>
      </c>
      <c r="AJ329" s="8">
        <f>IF(Fietsen!E328="Intensieve uithouding",Fietsen!I328,0)</f>
        <v>0</v>
      </c>
      <c r="AK329" s="8">
        <f>IF(Fietsen!E328="Interval/Blokken",Fietsen!I328,0)</f>
        <v>0</v>
      </c>
      <c r="AL329" s="8">
        <f>IF(Fietsen!E328="VO2max",Fietsen!I328,0)</f>
        <v>0</v>
      </c>
      <c r="AM329" s="8">
        <f>IF(Fietsen!E328="Snelheid",Fietsen!I328,0)</f>
        <v>0</v>
      </c>
      <c r="AN329" s="8">
        <f>IF(Fietsen!E328="Souplesse",Fietsen!I328,0)</f>
        <v>0</v>
      </c>
      <c r="AO329" s="8">
        <f>IF(Fietsen!E328="Krachtuithouding",Fietsen!I328,0)</f>
        <v>0</v>
      </c>
      <c r="AP329" s="8">
        <f>IF(Fietsen!E328="Explosieve kracht",Fietsen!I328,0)</f>
        <v>0</v>
      </c>
      <c r="AQ329" s="8">
        <f>IF(Fietsen!E328="Wedstrijd",Fietsen!I328,0)</f>
        <v>0</v>
      </c>
      <c r="AR329" s="125"/>
      <c r="AS329" s="143">
        <f>IF(Lopen!G328="Weg",Lopen!H328,0)</f>
        <v>0</v>
      </c>
      <c r="AT329" s="8">
        <f>IF(Lopen!G328="Veld",Lopen!H328,0)</f>
        <v>0</v>
      </c>
      <c r="AU329" s="8">
        <f>IF(Lopen!G328="Piste",Lopen!H328,0)</f>
        <v>0</v>
      </c>
      <c r="AV329" s="139"/>
      <c r="AW329" s="8">
        <f>IF(Lopen!E328="Herstel",Lopen!H328,0)</f>
        <v>0</v>
      </c>
      <c r="AX329" s="8">
        <f>IF(Lopen!E328="Extensieve duur",Lopen!H328,0)</f>
        <v>0</v>
      </c>
      <c r="AY329" s="8">
        <f>IF(Lopen!E328="Tempoloop",Lopen!H328,0)</f>
        <v>0</v>
      </c>
      <c r="AZ329" s="8">
        <f>IF(Lopen!E328="Wisselloop",Lopen!H328,0)</f>
        <v>0</v>
      </c>
      <c r="BA329" s="8">
        <f>IF(Lopen!E328="Blokloop",Lopen!H328,0)</f>
        <v>0</v>
      </c>
      <c r="BB329" s="8">
        <f>IF(Lopen!E328="Versnellingen",Lopen!H328,0)</f>
        <v>0</v>
      </c>
      <c r="BC329" s="8">
        <f>IF(Lopen!E328="Fartlek",Lopen!H328,0)</f>
        <v>0</v>
      </c>
      <c r="BD329" s="8">
        <f>IF(Lopen!E328="Krachttraining",Lopen!H328,0)</f>
        <v>0</v>
      </c>
      <c r="BE329" s="144">
        <f>IF(Lopen!E328="Wedstrijd",Lopen!H328,0)</f>
        <v>0</v>
      </c>
    </row>
    <row r="330" spans="1:57">
      <c r="A330" s="199"/>
      <c r="B330" s="19" t="s">
        <v>12</v>
      </c>
      <c r="C330" s="77">
        <v>40775</v>
      </c>
      <c r="D330" s="153"/>
      <c r="E330" s="86">
        <f>IF(Zwemmen!H329&gt;0,1,0)</f>
        <v>0</v>
      </c>
      <c r="F330" s="86">
        <f>IF(Fietsen!I329&gt;0,1,0)</f>
        <v>0</v>
      </c>
      <c r="G330" s="86">
        <f>IF(Lopen!H329&gt;0,1,0)</f>
        <v>0</v>
      </c>
      <c r="H330" s="107"/>
      <c r="I330" s="97">
        <f>IF(Zwemmen!E329="Zwembad Aalst",1,0)</f>
        <v>0</v>
      </c>
      <c r="J330" s="86">
        <f>IF(Zwemmen!E329="Zwembad Brussel",1,0)</f>
        <v>0</v>
      </c>
      <c r="K330" s="86">
        <f>IF(Zwemmen!E329="Zwembad Wachtebeke",1,0)</f>
        <v>0</v>
      </c>
      <c r="L330" s="86">
        <f>IF(Zwemmen!E329="Zwembad Ander",1,0)</f>
        <v>0</v>
      </c>
      <c r="M330" s="86">
        <f>IF(Zwemmen!E329="Open Water Nieuwdonk",1,0)</f>
        <v>0</v>
      </c>
      <c r="N330" s="86">
        <f>IF(Zwemmen!E329="Open Water Ander",1,0)</f>
        <v>0</v>
      </c>
      <c r="O330" s="104"/>
      <c r="P330" s="86">
        <f t="shared" si="15"/>
        <v>0</v>
      </c>
      <c r="Q330" s="86">
        <f t="shared" si="16"/>
        <v>0</v>
      </c>
      <c r="R330" s="104"/>
      <c r="S330" s="90">
        <f>IF(Zwemmen!F329="Techniek",Zwemmen!I329,0)</f>
        <v>0</v>
      </c>
      <c r="T330" s="90">
        <f>IF(Zwemmen!F329="Extensieve uithouding",Zwemmen!I329,0)</f>
        <v>0</v>
      </c>
      <c r="U330" s="90">
        <f>IF(Zwemmen!F329="Intensieve uithouding",Zwemmen!I329,0)</f>
        <v>0</v>
      </c>
      <c r="V330" s="90">
        <f>IF(Zwemmen!F329="Snelheid",Zwemmen!I329,0)</f>
        <v>0</v>
      </c>
      <c r="W330" s="98">
        <f>IF(Zwemmen!F329="Wedstrijd",Zwemmen!I329,0)</f>
        <v>0</v>
      </c>
      <c r="X330" s="124"/>
      <c r="Y330" s="122">
        <f>IF(Fietsen!H329="Wegfiets",Fietsen!I329,0)</f>
        <v>0</v>
      </c>
      <c r="Z330" s="122">
        <f>IF(Fietsen!H329="Tijdritfiets",Fietsen!I329,0)</f>
        <v>0</v>
      </c>
      <c r="AA330" s="122">
        <f>IF(Fietsen!H329="Mountainbike",Fietsen!I329,0)</f>
        <v>0</v>
      </c>
      <c r="AB330" s="124"/>
      <c r="AC330" s="122">
        <f>IF(Fietsen!G329="Weg",Fietsen!I329,0)</f>
        <v>0</v>
      </c>
      <c r="AD330" s="122">
        <f>IF(Fietsen!G329="Rollen",Fietsen!I329,0)</f>
        <v>0</v>
      </c>
      <c r="AE330" s="122">
        <f>IF(Fietsen!G329="Veld",Fietsen!I329,0)</f>
        <v>0</v>
      </c>
      <c r="AF330" s="125"/>
      <c r="AG330" s="122">
        <f>IF(Fietsen!E329="Herstel",Fietsen!I329,0)</f>
        <v>0</v>
      </c>
      <c r="AH330" s="122">
        <f>IF(Fietsen!E329="LSD",Fietsen!I329,0)</f>
        <v>0</v>
      </c>
      <c r="AI330" s="122">
        <f>IF(Fietsen!E329="Extensieve uithouding",Fietsen!I329,0)</f>
        <v>0</v>
      </c>
      <c r="AJ330" s="122">
        <f>IF(Fietsen!E329="Intensieve uithouding",Fietsen!I329,0)</f>
        <v>0</v>
      </c>
      <c r="AK330" s="122">
        <f>IF(Fietsen!E329="Interval/Blokken",Fietsen!I329,0)</f>
        <v>0</v>
      </c>
      <c r="AL330" s="122">
        <f>IF(Fietsen!E329="VO2max",Fietsen!I329,0)</f>
        <v>0</v>
      </c>
      <c r="AM330" s="122">
        <f>IF(Fietsen!E329="Snelheid",Fietsen!I329,0)</f>
        <v>0</v>
      </c>
      <c r="AN330" s="122">
        <f>IF(Fietsen!E329="Souplesse",Fietsen!I329,0)</f>
        <v>0</v>
      </c>
      <c r="AO330" s="122">
        <f>IF(Fietsen!E329="Krachtuithouding",Fietsen!I329,0)</f>
        <v>0</v>
      </c>
      <c r="AP330" s="122">
        <f>IF(Fietsen!E329="Explosieve kracht",Fietsen!I329,0)</f>
        <v>0</v>
      </c>
      <c r="AQ330" s="122">
        <f>IF(Fietsen!E329="Wedstrijd",Fietsen!I329,0)</f>
        <v>0</v>
      </c>
      <c r="AR330" s="125"/>
      <c r="AS330" s="141">
        <f>IF(Lopen!G329="Weg",Lopen!H329,0)</f>
        <v>0</v>
      </c>
      <c r="AT330" s="122">
        <f>IF(Lopen!G329="Veld",Lopen!H329,0)</f>
        <v>0</v>
      </c>
      <c r="AU330" s="122">
        <f>IF(Lopen!G329="Piste",Lopen!H329,0)</f>
        <v>0</v>
      </c>
      <c r="AV330" s="139"/>
      <c r="AW330" s="122">
        <f>IF(Lopen!E329="Herstel",Lopen!H329,0)</f>
        <v>0</v>
      </c>
      <c r="AX330" s="122">
        <f>IF(Lopen!E329="Extensieve duur",Lopen!H329,0)</f>
        <v>0</v>
      </c>
      <c r="AY330" s="122">
        <f>IF(Lopen!E329="Tempoloop",Lopen!H329,0)</f>
        <v>0</v>
      </c>
      <c r="AZ330" s="122">
        <f>IF(Lopen!E329="Wisselloop",Lopen!H329,0)</f>
        <v>0</v>
      </c>
      <c r="BA330" s="122">
        <f>IF(Lopen!E329="Blokloop",Lopen!H329,0)</f>
        <v>0</v>
      </c>
      <c r="BB330" s="122">
        <f>IF(Lopen!E329="Versnellingen",Lopen!H329,0)</f>
        <v>0</v>
      </c>
      <c r="BC330" s="122">
        <f>IF(Lopen!E329="Fartlek",Lopen!H329,0)</f>
        <v>0</v>
      </c>
      <c r="BD330" s="122">
        <f>IF(Lopen!E329="Krachttraining",Lopen!H329,0)</f>
        <v>0</v>
      </c>
      <c r="BE330" s="142">
        <f>IF(Lopen!E329="Wedstrijd",Lopen!H329,0)</f>
        <v>0</v>
      </c>
    </row>
    <row r="331" spans="1:57">
      <c r="A331" s="199"/>
      <c r="B331" s="19" t="s">
        <v>13</v>
      </c>
      <c r="C331" s="77">
        <v>40776</v>
      </c>
      <c r="D331" s="153"/>
      <c r="E331" s="86">
        <f>IF(Zwemmen!H330&gt;0,1,0)</f>
        <v>0</v>
      </c>
      <c r="F331" s="86">
        <f>IF(Fietsen!I330&gt;0,1,0)</f>
        <v>0</v>
      </c>
      <c r="G331" s="86">
        <f>IF(Lopen!H330&gt;0,1,0)</f>
        <v>0</v>
      </c>
      <c r="H331" s="107"/>
      <c r="I331" s="97">
        <f>IF(Zwemmen!E330="Zwembad Aalst",1,0)</f>
        <v>0</v>
      </c>
      <c r="J331" s="86">
        <f>IF(Zwemmen!E330="Zwembad Brussel",1,0)</f>
        <v>0</v>
      </c>
      <c r="K331" s="86">
        <f>IF(Zwemmen!E330="Zwembad Wachtebeke",1,0)</f>
        <v>0</v>
      </c>
      <c r="L331" s="86">
        <f>IF(Zwemmen!E330="Zwembad Ander",1,0)</f>
        <v>0</v>
      </c>
      <c r="M331" s="86">
        <f>IF(Zwemmen!E330="Open Water Nieuwdonk",1,0)</f>
        <v>0</v>
      </c>
      <c r="N331" s="86">
        <f>IF(Zwemmen!E330="Open Water Ander",1,0)</f>
        <v>0</v>
      </c>
      <c r="O331" s="104"/>
      <c r="P331" s="86">
        <f t="shared" si="15"/>
        <v>0</v>
      </c>
      <c r="Q331" s="86">
        <f t="shared" si="16"/>
        <v>0</v>
      </c>
      <c r="R331" s="104"/>
      <c r="S331" s="90">
        <f>IF(Zwemmen!F330="Techniek",Zwemmen!I330,0)</f>
        <v>0</v>
      </c>
      <c r="T331" s="90">
        <f>IF(Zwemmen!F330="Extensieve uithouding",Zwemmen!I330,0)</f>
        <v>0</v>
      </c>
      <c r="U331" s="90">
        <f>IF(Zwemmen!F330="Intensieve uithouding",Zwemmen!I330,0)</f>
        <v>0</v>
      </c>
      <c r="V331" s="90">
        <f>IF(Zwemmen!F330="Snelheid",Zwemmen!I330,0)</f>
        <v>0</v>
      </c>
      <c r="W331" s="98">
        <f>IF(Zwemmen!F330="Wedstrijd",Zwemmen!I330,0)</f>
        <v>0</v>
      </c>
      <c r="X331" s="124"/>
      <c r="Y331" s="122">
        <f>IF(Fietsen!H330="Wegfiets",Fietsen!I330,0)</f>
        <v>0</v>
      </c>
      <c r="Z331" s="122">
        <f>IF(Fietsen!H330="Tijdritfiets",Fietsen!I330,0)</f>
        <v>0</v>
      </c>
      <c r="AA331" s="122">
        <f>IF(Fietsen!H330="Mountainbike",Fietsen!I330,0)</f>
        <v>0</v>
      </c>
      <c r="AB331" s="124"/>
      <c r="AC331" s="122">
        <f>IF(Fietsen!G330="Weg",Fietsen!I330,0)</f>
        <v>0</v>
      </c>
      <c r="AD331" s="122">
        <f>IF(Fietsen!G330="Rollen",Fietsen!I330,0)</f>
        <v>0</v>
      </c>
      <c r="AE331" s="122">
        <f>IF(Fietsen!G330="Veld",Fietsen!I330,0)</f>
        <v>0</v>
      </c>
      <c r="AF331" s="125"/>
      <c r="AG331" s="122">
        <f>IF(Fietsen!E330="Herstel",Fietsen!I330,0)</f>
        <v>0</v>
      </c>
      <c r="AH331" s="122">
        <f>IF(Fietsen!E330="LSD",Fietsen!I330,0)</f>
        <v>0</v>
      </c>
      <c r="AI331" s="122">
        <f>IF(Fietsen!E330="Extensieve uithouding",Fietsen!I330,0)</f>
        <v>0</v>
      </c>
      <c r="AJ331" s="122">
        <f>IF(Fietsen!E330="Intensieve uithouding",Fietsen!I330,0)</f>
        <v>0</v>
      </c>
      <c r="AK331" s="122">
        <f>IF(Fietsen!E330="Interval/Blokken",Fietsen!I330,0)</f>
        <v>0</v>
      </c>
      <c r="AL331" s="122">
        <f>IF(Fietsen!E330="VO2max",Fietsen!I330,0)</f>
        <v>0</v>
      </c>
      <c r="AM331" s="122">
        <f>IF(Fietsen!E330="Snelheid",Fietsen!I330,0)</f>
        <v>0</v>
      </c>
      <c r="AN331" s="122">
        <f>IF(Fietsen!E330="Souplesse",Fietsen!I330,0)</f>
        <v>0</v>
      </c>
      <c r="AO331" s="122">
        <f>IF(Fietsen!E330="Krachtuithouding",Fietsen!I330,0)</f>
        <v>0</v>
      </c>
      <c r="AP331" s="122">
        <f>IF(Fietsen!E330="Explosieve kracht",Fietsen!I330,0)</f>
        <v>0</v>
      </c>
      <c r="AQ331" s="122">
        <f>IF(Fietsen!E330="Wedstrijd",Fietsen!I330,0)</f>
        <v>0</v>
      </c>
      <c r="AR331" s="125"/>
      <c r="AS331" s="141">
        <f>IF(Lopen!G330="Weg",Lopen!H330,0)</f>
        <v>0</v>
      </c>
      <c r="AT331" s="122">
        <f>IF(Lopen!G330="Veld",Lopen!H330,0)</f>
        <v>0</v>
      </c>
      <c r="AU331" s="122">
        <f>IF(Lopen!G330="Piste",Lopen!H330,0)</f>
        <v>0</v>
      </c>
      <c r="AV331" s="139"/>
      <c r="AW331" s="122">
        <f>IF(Lopen!E330="Herstel",Lopen!H330,0)</f>
        <v>0</v>
      </c>
      <c r="AX331" s="122">
        <f>IF(Lopen!E330="Extensieve duur",Lopen!H330,0)</f>
        <v>0</v>
      </c>
      <c r="AY331" s="122">
        <f>IF(Lopen!E330="Tempoloop",Lopen!H330,0)</f>
        <v>0</v>
      </c>
      <c r="AZ331" s="122">
        <f>IF(Lopen!E330="Wisselloop",Lopen!H330,0)</f>
        <v>0</v>
      </c>
      <c r="BA331" s="122">
        <f>IF(Lopen!E330="Blokloop",Lopen!H330,0)</f>
        <v>0</v>
      </c>
      <c r="BB331" s="122">
        <f>IF(Lopen!E330="Versnellingen",Lopen!H330,0)</f>
        <v>0</v>
      </c>
      <c r="BC331" s="122">
        <f>IF(Lopen!E330="Fartlek",Lopen!H330,0)</f>
        <v>0</v>
      </c>
      <c r="BD331" s="122">
        <f>IF(Lopen!E330="Krachttraining",Lopen!H330,0)</f>
        <v>0</v>
      </c>
      <c r="BE331" s="142">
        <f>IF(Lopen!E330="Wedstrijd",Lopen!H330,0)</f>
        <v>0</v>
      </c>
    </row>
    <row r="332" spans="1:57">
      <c r="A332" s="199" t="s">
        <v>67</v>
      </c>
      <c r="B332" s="83" t="s">
        <v>14</v>
      </c>
      <c r="C332" s="75">
        <v>40777</v>
      </c>
      <c r="D332" s="153"/>
      <c r="E332" s="85">
        <f>IF(Zwemmen!H331&gt;0,1,0)</f>
        <v>0</v>
      </c>
      <c r="F332" s="85">
        <f>IF(Fietsen!I331&gt;0,1,0)</f>
        <v>0</v>
      </c>
      <c r="G332" s="85">
        <f>IF(Lopen!H331&gt;0,1,0)</f>
        <v>0</v>
      </c>
      <c r="H332" s="107"/>
      <c r="I332" s="95">
        <f>IF(Zwemmen!E331="Zwembad Aalst",1,0)</f>
        <v>0</v>
      </c>
      <c r="J332" s="85">
        <f>IF(Zwemmen!E331="Zwembad Brussel",1,0)</f>
        <v>0</v>
      </c>
      <c r="K332" s="85">
        <f>IF(Zwemmen!E331="Zwembad Wachtebeke",1,0)</f>
        <v>0</v>
      </c>
      <c r="L332" s="85">
        <f>IF(Zwemmen!E331="Zwembad Ander",1,0)</f>
        <v>0</v>
      </c>
      <c r="M332" s="85">
        <f>IF(Zwemmen!E331="Open Water Nieuwdonk",1,0)</f>
        <v>0</v>
      </c>
      <c r="N332" s="85">
        <f>IF(Zwemmen!E331="Open Water Ander",1,0)</f>
        <v>0</v>
      </c>
      <c r="O332" s="104"/>
      <c r="P332" s="85">
        <f t="shared" si="15"/>
        <v>0</v>
      </c>
      <c r="Q332" s="85">
        <f t="shared" si="16"/>
        <v>0</v>
      </c>
      <c r="R332" s="104"/>
      <c r="S332" s="89">
        <f>IF(Zwemmen!F331="Techniek",Zwemmen!I331,0)</f>
        <v>0</v>
      </c>
      <c r="T332" s="89">
        <f>IF(Zwemmen!F331="Extensieve uithouding",Zwemmen!I331,0)</f>
        <v>0</v>
      </c>
      <c r="U332" s="89">
        <f>IF(Zwemmen!F331="Intensieve uithouding",Zwemmen!I331,0)</f>
        <v>0</v>
      </c>
      <c r="V332" s="89">
        <f>IF(Zwemmen!F331="Snelheid",Zwemmen!I331,0)</f>
        <v>0</v>
      </c>
      <c r="W332" s="96">
        <f>IF(Zwemmen!F331="Wedstrijd",Zwemmen!I331,0)</f>
        <v>0</v>
      </c>
      <c r="X332" s="124"/>
      <c r="Y332" s="8">
        <f>IF(Fietsen!H331="Wegfiets",Fietsen!I331,0)</f>
        <v>0</v>
      </c>
      <c r="Z332" s="8">
        <f>IF(Fietsen!H331="Tijdritfiets",Fietsen!I331,0)</f>
        <v>0</v>
      </c>
      <c r="AA332" s="8">
        <f>IF(Fietsen!H331="Mountainbike",Fietsen!I331,0)</f>
        <v>0</v>
      </c>
      <c r="AB332" s="124"/>
      <c r="AC332" s="8">
        <f>IF(Fietsen!G331="Weg",Fietsen!I331,0)</f>
        <v>0</v>
      </c>
      <c r="AD332" s="8">
        <f>IF(Fietsen!G331="Rollen",Fietsen!I331,0)</f>
        <v>0</v>
      </c>
      <c r="AE332" s="8">
        <f>IF(Fietsen!G331="Veld",Fietsen!I331,0)</f>
        <v>0</v>
      </c>
      <c r="AF332" s="125"/>
      <c r="AG332" s="8">
        <f>IF(Fietsen!E331="Herstel",Fietsen!I331,0)</f>
        <v>0</v>
      </c>
      <c r="AH332" s="8">
        <f>IF(Fietsen!E331="LSD",Fietsen!I331,0)</f>
        <v>0</v>
      </c>
      <c r="AI332" s="8">
        <f>IF(Fietsen!E331="Extensieve uithouding",Fietsen!I331,0)</f>
        <v>0</v>
      </c>
      <c r="AJ332" s="8">
        <f>IF(Fietsen!E331="Intensieve uithouding",Fietsen!I331,0)</f>
        <v>0</v>
      </c>
      <c r="AK332" s="8">
        <f>IF(Fietsen!E331="Interval/Blokken",Fietsen!I331,0)</f>
        <v>0</v>
      </c>
      <c r="AL332" s="8">
        <f>IF(Fietsen!E331="VO2max",Fietsen!I331,0)</f>
        <v>0</v>
      </c>
      <c r="AM332" s="8">
        <f>IF(Fietsen!E331="Snelheid",Fietsen!I331,0)</f>
        <v>0</v>
      </c>
      <c r="AN332" s="8">
        <f>IF(Fietsen!E331="Souplesse",Fietsen!I331,0)</f>
        <v>0</v>
      </c>
      <c r="AO332" s="8">
        <f>IF(Fietsen!E331="Krachtuithouding",Fietsen!I331,0)</f>
        <v>0</v>
      </c>
      <c r="AP332" s="8">
        <f>IF(Fietsen!E331="Explosieve kracht",Fietsen!I331,0)</f>
        <v>0</v>
      </c>
      <c r="AQ332" s="8">
        <f>IF(Fietsen!E331="Wedstrijd",Fietsen!I331,0)</f>
        <v>0</v>
      </c>
      <c r="AR332" s="125"/>
      <c r="AS332" s="143">
        <f>IF(Lopen!G331="Weg",Lopen!H331,0)</f>
        <v>0</v>
      </c>
      <c r="AT332" s="8">
        <f>IF(Lopen!G331="Veld",Lopen!H331,0)</f>
        <v>0</v>
      </c>
      <c r="AU332" s="8">
        <f>IF(Lopen!G331="Piste",Lopen!H331,0)</f>
        <v>0</v>
      </c>
      <c r="AV332" s="139"/>
      <c r="AW332" s="8">
        <f>IF(Lopen!E331="Herstel",Lopen!H331,0)</f>
        <v>0</v>
      </c>
      <c r="AX332" s="8">
        <f>IF(Lopen!E331="Extensieve duur",Lopen!H331,0)</f>
        <v>0</v>
      </c>
      <c r="AY332" s="8">
        <f>IF(Lopen!E331="Tempoloop",Lopen!H331,0)</f>
        <v>0</v>
      </c>
      <c r="AZ332" s="8">
        <f>IF(Lopen!E331="Wisselloop",Lopen!H331,0)</f>
        <v>0</v>
      </c>
      <c r="BA332" s="8">
        <f>IF(Lopen!E331="Blokloop",Lopen!H331,0)</f>
        <v>0</v>
      </c>
      <c r="BB332" s="8">
        <f>IF(Lopen!E331="Versnellingen",Lopen!H331,0)</f>
        <v>0</v>
      </c>
      <c r="BC332" s="8">
        <f>IF(Lopen!E331="Fartlek",Lopen!H331,0)</f>
        <v>0</v>
      </c>
      <c r="BD332" s="8">
        <f>IF(Lopen!E331="Krachttraining",Lopen!H331,0)</f>
        <v>0</v>
      </c>
      <c r="BE332" s="144">
        <f>IF(Lopen!E331="Wedstrijd",Lopen!H331,0)</f>
        <v>0</v>
      </c>
    </row>
    <row r="333" spans="1:57">
      <c r="A333" s="199"/>
      <c r="B333" s="83" t="s">
        <v>15</v>
      </c>
      <c r="C333" s="75">
        <v>40778</v>
      </c>
      <c r="D333" s="153"/>
      <c r="E333" s="85">
        <f>IF(Zwemmen!H332&gt;0,1,0)</f>
        <v>0</v>
      </c>
      <c r="F333" s="85">
        <f>IF(Fietsen!I332&gt;0,1,0)</f>
        <v>0</v>
      </c>
      <c r="G333" s="85">
        <f>IF(Lopen!H332&gt;0,1,0)</f>
        <v>0</v>
      </c>
      <c r="H333" s="107"/>
      <c r="I333" s="95">
        <f>IF(Zwemmen!E332="Zwembad Aalst",1,0)</f>
        <v>0</v>
      </c>
      <c r="J333" s="85">
        <f>IF(Zwemmen!E332="Zwembad Brussel",1,0)</f>
        <v>0</v>
      </c>
      <c r="K333" s="85">
        <f>IF(Zwemmen!E332="Zwembad Wachtebeke",1,0)</f>
        <v>0</v>
      </c>
      <c r="L333" s="85">
        <f>IF(Zwemmen!E332="Zwembad Ander",1,0)</f>
        <v>0</v>
      </c>
      <c r="M333" s="85">
        <f>IF(Zwemmen!E332="Open Water Nieuwdonk",1,0)</f>
        <v>0</v>
      </c>
      <c r="N333" s="85">
        <f>IF(Zwemmen!E332="Open Water Ander",1,0)</f>
        <v>0</v>
      </c>
      <c r="O333" s="104"/>
      <c r="P333" s="85">
        <f t="shared" si="15"/>
        <v>0</v>
      </c>
      <c r="Q333" s="85">
        <f t="shared" si="16"/>
        <v>0</v>
      </c>
      <c r="R333" s="104"/>
      <c r="S333" s="89">
        <f>IF(Zwemmen!F332="Techniek",Zwemmen!I332,0)</f>
        <v>0</v>
      </c>
      <c r="T333" s="89">
        <f>IF(Zwemmen!F332="Extensieve uithouding",Zwemmen!I332,0)</f>
        <v>0</v>
      </c>
      <c r="U333" s="89">
        <f>IF(Zwemmen!F332="Intensieve uithouding",Zwemmen!I332,0)</f>
        <v>0</v>
      </c>
      <c r="V333" s="89">
        <f>IF(Zwemmen!F332="Snelheid",Zwemmen!I332,0)</f>
        <v>0</v>
      </c>
      <c r="W333" s="96">
        <f>IF(Zwemmen!F332="Wedstrijd",Zwemmen!I332,0)</f>
        <v>0</v>
      </c>
      <c r="X333" s="124"/>
      <c r="Y333" s="8">
        <f>IF(Fietsen!H332="Wegfiets",Fietsen!I332,0)</f>
        <v>0</v>
      </c>
      <c r="Z333" s="8">
        <f>IF(Fietsen!H332="Tijdritfiets",Fietsen!I332,0)</f>
        <v>0</v>
      </c>
      <c r="AA333" s="8">
        <f>IF(Fietsen!H332="Mountainbike",Fietsen!I332,0)</f>
        <v>0</v>
      </c>
      <c r="AB333" s="124"/>
      <c r="AC333" s="8">
        <f>IF(Fietsen!G332="Weg",Fietsen!I332,0)</f>
        <v>0</v>
      </c>
      <c r="AD333" s="8">
        <f>IF(Fietsen!G332="Rollen",Fietsen!I332,0)</f>
        <v>0</v>
      </c>
      <c r="AE333" s="8">
        <f>IF(Fietsen!G332="Veld",Fietsen!I332,0)</f>
        <v>0</v>
      </c>
      <c r="AF333" s="125"/>
      <c r="AG333" s="8">
        <f>IF(Fietsen!E332="Herstel",Fietsen!I332,0)</f>
        <v>0</v>
      </c>
      <c r="AH333" s="8">
        <f>IF(Fietsen!E332="LSD",Fietsen!I332,0)</f>
        <v>0</v>
      </c>
      <c r="AI333" s="8">
        <f>IF(Fietsen!E332="Extensieve uithouding",Fietsen!I332,0)</f>
        <v>0</v>
      </c>
      <c r="AJ333" s="8">
        <f>IF(Fietsen!E332="Intensieve uithouding",Fietsen!I332,0)</f>
        <v>0</v>
      </c>
      <c r="AK333" s="8">
        <f>IF(Fietsen!E332="Interval/Blokken",Fietsen!I332,0)</f>
        <v>0</v>
      </c>
      <c r="AL333" s="8">
        <f>IF(Fietsen!E332="VO2max",Fietsen!I332,0)</f>
        <v>0</v>
      </c>
      <c r="AM333" s="8">
        <f>IF(Fietsen!E332="Snelheid",Fietsen!I332,0)</f>
        <v>0</v>
      </c>
      <c r="AN333" s="8">
        <f>IF(Fietsen!E332="Souplesse",Fietsen!I332,0)</f>
        <v>0</v>
      </c>
      <c r="AO333" s="8">
        <f>IF(Fietsen!E332="Krachtuithouding",Fietsen!I332,0)</f>
        <v>0</v>
      </c>
      <c r="AP333" s="8">
        <f>IF(Fietsen!E332="Explosieve kracht",Fietsen!I332,0)</f>
        <v>0</v>
      </c>
      <c r="AQ333" s="8">
        <f>IF(Fietsen!E332="Wedstrijd",Fietsen!I332,0)</f>
        <v>0</v>
      </c>
      <c r="AR333" s="125"/>
      <c r="AS333" s="143">
        <f>IF(Lopen!G332="Weg",Lopen!H332,0)</f>
        <v>0</v>
      </c>
      <c r="AT333" s="8">
        <f>IF(Lopen!G332="Veld",Lopen!H332,0)</f>
        <v>0</v>
      </c>
      <c r="AU333" s="8">
        <f>IF(Lopen!G332="Piste",Lopen!H332,0)</f>
        <v>0</v>
      </c>
      <c r="AV333" s="139"/>
      <c r="AW333" s="8">
        <f>IF(Lopen!E332="Herstel",Lopen!H332,0)</f>
        <v>0</v>
      </c>
      <c r="AX333" s="8">
        <f>IF(Lopen!E332="Extensieve duur",Lopen!H332,0)</f>
        <v>0</v>
      </c>
      <c r="AY333" s="8">
        <f>IF(Lopen!E332="Tempoloop",Lopen!H332,0)</f>
        <v>0</v>
      </c>
      <c r="AZ333" s="8">
        <f>IF(Lopen!E332="Wisselloop",Lopen!H332,0)</f>
        <v>0</v>
      </c>
      <c r="BA333" s="8">
        <f>IF(Lopen!E332="Blokloop",Lopen!H332,0)</f>
        <v>0</v>
      </c>
      <c r="BB333" s="8">
        <f>IF(Lopen!E332="Versnellingen",Lopen!H332,0)</f>
        <v>0</v>
      </c>
      <c r="BC333" s="8">
        <f>IF(Lopen!E332="Fartlek",Lopen!H332,0)</f>
        <v>0</v>
      </c>
      <c r="BD333" s="8">
        <f>IF(Lopen!E332="Krachttraining",Lopen!H332,0)</f>
        <v>0</v>
      </c>
      <c r="BE333" s="144">
        <f>IF(Lopen!E332="Wedstrijd",Lopen!H332,0)</f>
        <v>0</v>
      </c>
    </row>
    <row r="334" spans="1:57">
      <c r="A334" s="199"/>
      <c r="B334" s="83" t="s">
        <v>16</v>
      </c>
      <c r="C334" s="75">
        <v>40779</v>
      </c>
      <c r="D334" s="153"/>
      <c r="E334" s="85">
        <f>IF(Zwemmen!H333&gt;0,1,0)</f>
        <v>0</v>
      </c>
      <c r="F334" s="85">
        <f>IF(Fietsen!I333&gt;0,1,0)</f>
        <v>0</v>
      </c>
      <c r="G334" s="85">
        <f>IF(Lopen!H333&gt;0,1,0)</f>
        <v>0</v>
      </c>
      <c r="H334" s="107"/>
      <c r="I334" s="95">
        <f>IF(Zwemmen!E333="Zwembad Aalst",1,0)</f>
        <v>0</v>
      </c>
      <c r="J334" s="85">
        <f>IF(Zwemmen!E333="Zwembad Brussel",1,0)</f>
        <v>0</v>
      </c>
      <c r="K334" s="85">
        <f>IF(Zwemmen!E333="Zwembad Wachtebeke",1,0)</f>
        <v>0</v>
      </c>
      <c r="L334" s="85">
        <f>IF(Zwemmen!E333="Zwembad Ander",1,0)</f>
        <v>0</v>
      </c>
      <c r="M334" s="85">
        <f>IF(Zwemmen!E333="Open Water Nieuwdonk",1,0)</f>
        <v>0</v>
      </c>
      <c r="N334" s="85">
        <f>IF(Zwemmen!E333="Open Water Ander",1,0)</f>
        <v>0</v>
      </c>
      <c r="O334" s="104"/>
      <c r="P334" s="85">
        <f t="shared" si="15"/>
        <v>0</v>
      </c>
      <c r="Q334" s="85">
        <f t="shared" si="16"/>
        <v>0</v>
      </c>
      <c r="R334" s="104"/>
      <c r="S334" s="89">
        <f>IF(Zwemmen!F333="Techniek",Zwemmen!I333,0)</f>
        <v>0</v>
      </c>
      <c r="T334" s="89">
        <f>IF(Zwemmen!F333="Extensieve uithouding",Zwemmen!I333,0)</f>
        <v>0</v>
      </c>
      <c r="U334" s="89">
        <f>IF(Zwemmen!F333="Intensieve uithouding",Zwemmen!I333,0)</f>
        <v>0</v>
      </c>
      <c r="V334" s="89">
        <f>IF(Zwemmen!F333="Snelheid",Zwemmen!I333,0)</f>
        <v>0</v>
      </c>
      <c r="W334" s="96">
        <f>IF(Zwemmen!F333="Wedstrijd",Zwemmen!I333,0)</f>
        <v>0</v>
      </c>
      <c r="X334" s="124"/>
      <c r="Y334" s="8">
        <f>IF(Fietsen!H333="Wegfiets",Fietsen!I333,0)</f>
        <v>0</v>
      </c>
      <c r="Z334" s="8">
        <f>IF(Fietsen!H333="Tijdritfiets",Fietsen!I333,0)</f>
        <v>0</v>
      </c>
      <c r="AA334" s="8">
        <f>IF(Fietsen!H333="Mountainbike",Fietsen!I333,0)</f>
        <v>0</v>
      </c>
      <c r="AB334" s="124"/>
      <c r="AC334" s="8">
        <f>IF(Fietsen!G333="Weg",Fietsen!I333,0)</f>
        <v>0</v>
      </c>
      <c r="AD334" s="8">
        <f>IF(Fietsen!G333="Rollen",Fietsen!I333,0)</f>
        <v>0</v>
      </c>
      <c r="AE334" s="8">
        <f>IF(Fietsen!G333="Veld",Fietsen!I333,0)</f>
        <v>0</v>
      </c>
      <c r="AF334" s="125"/>
      <c r="AG334" s="8">
        <f>IF(Fietsen!E333="Herstel",Fietsen!I333,0)</f>
        <v>0</v>
      </c>
      <c r="AH334" s="8">
        <f>IF(Fietsen!E333="LSD",Fietsen!I333,0)</f>
        <v>0</v>
      </c>
      <c r="AI334" s="8">
        <f>IF(Fietsen!E333="Extensieve uithouding",Fietsen!I333,0)</f>
        <v>0</v>
      </c>
      <c r="AJ334" s="8">
        <f>IF(Fietsen!E333="Intensieve uithouding",Fietsen!I333,0)</f>
        <v>0</v>
      </c>
      <c r="AK334" s="8">
        <f>IF(Fietsen!E333="Interval/Blokken",Fietsen!I333,0)</f>
        <v>0</v>
      </c>
      <c r="AL334" s="8">
        <f>IF(Fietsen!E333="VO2max",Fietsen!I333,0)</f>
        <v>0</v>
      </c>
      <c r="AM334" s="8">
        <f>IF(Fietsen!E333="Snelheid",Fietsen!I333,0)</f>
        <v>0</v>
      </c>
      <c r="AN334" s="8">
        <f>IF(Fietsen!E333="Souplesse",Fietsen!I333,0)</f>
        <v>0</v>
      </c>
      <c r="AO334" s="8">
        <f>IF(Fietsen!E333="Krachtuithouding",Fietsen!I333,0)</f>
        <v>0</v>
      </c>
      <c r="AP334" s="8">
        <f>IF(Fietsen!E333="Explosieve kracht",Fietsen!I333,0)</f>
        <v>0</v>
      </c>
      <c r="AQ334" s="8">
        <f>IF(Fietsen!E333="Wedstrijd",Fietsen!I333,0)</f>
        <v>0</v>
      </c>
      <c r="AR334" s="125"/>
      <c r="AS334" s="143">
        <f>IF(Lopen!G333="Weg",Lopen!H333,0)</f>
        <v>0</v>
      </c>
      <c r="AT334" s="8">
        <f>IF(Lopen!G333="Veld",Lopen!H333,0)</f>
        <v>0</v>
      </c>
      <c r="AU334" s="8">
        <f>IF(Lopen!G333="Piste",Lopen!H333,0)</f>
        <v>0</v>
      </c>
      <c r="AV334" s="139"/>
      <c r="AW334" s="8">
        <f>IF(Lopen!E333="Herstel",Lopen!H333,0)</f>
        <v>0</v>
      </c>
      <c r="AX334" s="8">
        <f>IF(Lopen!E333="Extensieve duur",Lopen!H333,0)</f>
        <v>0</v>
      </c>
      <c r="AY334" s="8">
        <f>IF(Lopen!E333="Tempoloop",Lopen!H333,0)</f>
        <v>0</v>
      </c>
      <c r="AZ334" s="8">
        <f>IF(Lopen!E333="Wisselloop",Lopen!H333,0)</f>
        <v>0</v>
      </c>
      <c r="BA334" s="8">
        <f>IF(Lopen!E333="Blokloop",Lopen!H333,0)</f>
        <v>0</v>
      </c>
      <c r="BB334" s="8">
        <f>IF(Lopen!E333="Versnellingen",Lopen!H333,0)</f>
        <v>0</v>
      </c>
      <c r="BC334" s="8">
        <f>IF(Lopen!E333="Fartlek",Lopen!H333,0)</f>
        <v>0</v>
      </c>
      <c r="BD334" s="8">
        <f>IF(Lopen!E333="Krachttraining",Lopen!H333,0)</f>
        <v>0</v>
      </c>
      <c r="BE334" s="144">
        <f>IF(Lopen!E333="Wedstrijd",Lopen!H333,0)</f>
        <v>0</v>
      </c>
    </row>
    <row r="335" spans="1:57">
      <c r="A335" s="199"/>
      <c r="B335" s="83" t="s">
        <v>17</v>
      </c>
      <c r="C335" s="75">
        <v>40780</v>
      </c>
      <c r="D335" s="153"/>
      <c r="E335" s="85">
        <f>IF(Zwemmen!H334&gt;0,1,0)</f>
        <v>0</v>
      </c>
      <c r="F335" s="85">
        <f>IF(Fietsen!I334&gt;0,1,0)</f>
        <v>0</v>
      </c>
      <c r="G335" s="85">
        <f>IF(Lopen!H334&gt;0,1,0)</f>
        <v>0</v>
      </c>
      <c r="H335" s="107"/>
      <c r="I335" s="95">
        <f>IF(Zwemmen!E334="Zwembad Aalst",1,0)</f>
        <v>0</v>
      </c>
      <c r="J335" s="85">
        <f>IF(Zwemmen!E334="Zwembad Brussel",1,0)</f>
        <v>0</v>
      </c>
      <c r="K335" s="85">
        <f>IF(Zwemmen!E334="Zwembad Wachtebeke",1,0)</f>
        <v>0</v>
      </c>
      <c r="L335" s="85">
        <f>IF(Zwemmen!E334="Zwembad Ander",1,0)</f>
        <v>0</v>
      </c>
      <c r="M335" s="85">
        <f>IF(Zwemmen!E334="Open Water Nieuwdonk",1,0)</f>
        <v>0</v>
      </c>
      <c r="N335" s="85">
        <f>IF(Zwemmen!E334="Open Water Ander",1,0)</f>
        <v>0</v>
      </c>
      <c r="O335" s="104"/>
      <c r="P335" s="85">
        <f t="shared" si="15"/>
        <v>0</v>
      </c>
      <c r="Q335" s="85">
        <f t="shared" si="16"/>
        <v>0</v>
      </c>
      <c r="R335" s="104"/>
      <c r="S335" s="89">
        <f>IF(Zwemmen!F334="Techniek",Zwemmen!I334,0)</f>
        <v>0</v>
      </c>
      <c r="T335" s="89">
        <f>IF(Zwemmen!F334="Extensieve uithouding",Zwemmen!I334,0)</f>
        <v>0</v>
      </c>
      <c r="U335" s="89">
        <f>IF(Zwemmen!F334="Intensieve uithouding",Zwemmen!I334,0)</f>
        <v>0</v>
      </c>
      <c r="V335" s="89">
        <f>IF(Zwemmen!F334="Snelheid",Zwemmen!I334,0)</f>
        <v>0</v>
      </c>
      <c r="W335" s="96">
        <f>IF(Zwemmen!F334="Wedstrijd",Zwemmen!I334,0)</f>
        <v>0</v>
      </c>
      <c r="X335" s="124"/>
      <c r="Y335" s="8">
        <f>IF(Fietsen!H334="Wegfiets",Fietsen!I334,0)</f>
        <v>0</v>
      </c>
      <c r="Z335" s="8">
        <f>IF(Fietsen!H334="Tijdritfiets",Fietsen!I334,0)</f>
        <v>0</v>
      </c>
      <c r="AA335" s="8">
        <f>IF(Fietsen!H334="Mountainbike",Fietsen!I334,0)</f>
        <v>0</v>
      </c>
      <c r="AB335" s="124"/>
      <c r="AC335" s="8">
        <f>IF(Fietsen!G334="Weg",Fietsen!I334,0)</f>
        <v>0</v>
      </c>
      <c r="AD335" s="8">
        <f>IF(Fietsen!G334="Rollen",Fietsen!I334,0)</f>
        <v>0</v>
      </c>
      <c r="AE335" s="8">
        <f>IF(Fietsen!G334="Veld",Fietsen!I334,0)</f>
        <v>0</v>
      </c>
      <c r="AF335" s="125"/>
      <c r="AG335" s="8">
        <f>IF(Fietsen!E334="Herstel",Fietsen!I334,0)</f>
        <v>0</v>
      </c>
      <c r="AH335" s="8">
        <f>IF(Fietsen!E334="LSD",Fietsen!I334,0)</f>
        <v>0</v>
      </c>
      <c r="AI335" s="8">
        <f>IF(Fietsen!E334="Extensieve uithouding",Fietsen!I334,0)</f>
        <v>0</v>
      </c>
      <c r="AJ335" s="8">
        <f>IF(Fietsen!E334="Intensieve uithouding",Fietsen!I334,0)</f>
        <v>0</v>
      </c>
      <c r="AK335" s="8">
        <f>IF(Fietsen!E334="Interval/Blokken",Fietsen!I334,0)</f>
        <v>0</v>
      </c>
      <c r="AL335" s="8">
        <f>IF(Fietsen!E334="VO2max",Fietsen!I334,0)</f>
        <v>0</v>
      </c>
      <c r="AM335" s="8">
        <f>IF(Fietsen!E334="Snelheid",Fietsen!I334,0)</f>
        <v>0</v>
      </c>
      <c r="AN335" s="8">
        <f>IF(Fietsen!E334="Souplesse",Fietsen!I334,0)</f>
        <v>0</v>
      </c>
      <c r="AO335" s="8">
        <f>IF(Fietsen!E334="Krachtuithouding",Fietsen!I334,0)</f>
        <v>0</v>
      </c>
      <c r="AP335" s="8">
        <f>IF(Fietsen!E334="Explosieve kracht",Fietsen!I334,0)</f>
        <v>0</v>
      </c>
      <c r="AQ335" s="8">
        <f>IF(Fietsen!E334="Wedstrijd",Fietsen!I334,0)</f>
        <v>0</v>
      </c>
      <c r="AR335" s="125"/>
      <c r="AS335" s="143">
        <f>IF(Lopen!G334="Weg",Lopen!H334,0)</f>
        <v>0</v>
      </c>
      <c r="AT335" s="8">
        <f>IF(Lopen!G334="Veld",Lopen!H334,0)</f>
        <v>0</v>
      </c>
      <c r="AU335" s="8">
        <f>IF(Lopen!G334="Piste",Lopen!H334,0)</f>
        <v>0</v>
      </c>
      <c r="AV335" s="139"/>
      <c r="AW335" s="8">
        <f>IF(Lopen!E334="Herstel",Lopen!H334,0)</f>
        <v>0</v>
      </c>
      <c r="AX335" s="8">
        <f>IF(Lopen!E334="Extensieve duur",Lopen!H334,0)</f>
        <v>0</v>
      </c>
      <c r="AY335" s="8">
        <f>IF(Lopen!E334="Tempoloop",Lopen!H334,0)</f>
        <v>0</v>
      </c>
      <c r="AZ335" s="8">
        <f>IF(Lopen!E334="Wisselloop",Lopen!H334,0)</f>
        <v>0</v>
      </c>
      <c r="BA335" s="8">
        <f>IF(Lopen!E334="Blokloop",Lopen!H334,0)</f>
        <v>0</v>
      </c>
      <c r="BB335" s="8">
        <f>IF(Lopen!E334="Versnellingen",Lopen!H334,0)</f>
        <v>0</v>
      </c>
      <c r="BC335" s="8">
        <f>IF(Lopen!E334="Fartlek",Lopen!H334,0)</f>
        <v>0</v>
      </c>
      <c r="BD335" s="8">
        <f>IF(Lopen!E334="Krachttraining",Lopen!H334,0)</f>
        <v>0</v>
      </c>
      <c r="BE335" s="144">
        <f>IF(Lopen!E334="Wedstrijd",Lopen!H334,0)</f>
        <v>0</v>
      </c>
    </row>
    <row r="336" spans="1:57">
      <c r="A336" s="199"/>
      <c r="B336" s="83" t="s">
        <v>11</v>
      </c>
      <c r="C336" s="75">
        <v>40781</v>
      </c>
      <c r="D336" s="153"/>
      <c r="E336" s="85">
        <f>IF(Zwemmen!H335&gt;0,1,0)</f>
        <v>0</v>
      </c>
      <c r="F336" s="85">
        <f>IF(Fietsen!I335&gt;0,1,0)</f>
        <v>0</v>
      </c>
      <c r="G336" s="85">
        <f>IF(Lopen!H335&gt;0,1,0)</f>
        <v>0</v>
      </c>
      <c r="H336" s="107"/>
      <c r="I336" s="95">
        <f>IF(Zwemmen!E335="Zwembad Aalst",1,0)</f>
        <v>0</v>
      </c>
      <c r="J336" s="85">
        <f>IF(Zwemmen!E335="Zwembad Brussel",1,0)</f>
        <v>0</v>
      </c>
      <c r="K336" s="85">
        <f>IF(Zwemmen!E335="Zwembad Wachtebeke",1,0)</f>
        <v>0</v>
      </c>
      <c r="L336" s="85">
        <f>IF(Zwemmen!E335="Zwembad Ander",1,0)</f>
        <v>0</v>
      </c>
      <c r="M336" s="85">
        <f>IF(Zwemmen!E335="Open Water Nieuwdonk",1,0)</f>
        <v>0</v>
      </c>
      <c r="N336" s="85">
        <f>IF(Zwemmen!E335="Open Water Ander",1,0)</f>
        <v>0</v>
      </c>
      <c r="O336" s="104"/>
      <c r="P336" s="85">
        <f t="shared" si="15"/>
        <v>0</v>
      </c>
      <c r="Q336" s="85">
        <f t="shared" si="16"/>
        <v>0</v>
      </c>
      <c r="R336" s="104"/>
      <c r="S336" s="89">
        <f>IF(Zwemmen!F335="Techniek",Zwemmen!I335,0)</f>
        <v>0</v>
      </c>
      <c r="T336" s="89">
        <f>IF(Zwemmen!F335="Extensieve uithouding",Zwemmen!I335,0)</f>
        <v>0</v>
      </c>
      <c r="U336" s="89">
        <f>IF(Zwemmen!F335="Intensieve uithouding",Zwemmen!I335,0)</f>
        <v>0</v>
      </c>
      <c r="V336" s="89">
        <f>IF(Zwemmen!F335="Snelheid",Zwemmen!I335,0)</f>
        <v>0</v>
      </c>
      <c r="W336" s="96">
        <f>IF(Zwemmen!F335="Wedstrijd",Zwemmen!I335,0)</f>
        <v>0</v>
      </c>
      <c r="X336" s="124"/>
      <c r="Y336" s="8">
        <f>IF(Fietsen!H335="Wegfiets",Fietsen!I335,0)</f>
        <v>0</v>
      </c>
      <c r="Z336" s="8">
        <f>IF(Fietsen!H335="Tijdritfiets",Fietsen!I335,0)</f>
        <v>0</v>
      </c>
      <c r="AA336" s="8">
        <f>IF(Fietsen!H335="Mountainbike",Fietsen!I335,0)</f>
        <v>0</v>
      </c>
      <c r="AB336" s="124"/>
      <c r="AC336" s="8">
        <f>IF(Fietsen!G335="Weg",Fietsen!I335,0)</f>
        <v>0</v>
      </c>
      <c r="AD336" s="8">
        <f>IF(Fietsen!G335="Rollen",Fietsen!I335,0)</f>
        <v>0</v>
      </c>
      <c r="AE336" s="8">
        <f>IF(Fietsen!G335="Veld",Fietsen!I335,0)</f>
        <v>0</v>
      </c>
      <c r="AF336" s="125"/>
      <c r="AG336" s="8">
        <f>IF(Fietsen!E335="Herstel",Fietsen!I335,0)</f>
        <v>0</v>
      </c>
      <c r="AH336" s="8">
        <f>IF(Fietsen!E335="LSD",Fietsen!I335,0)</f>
        <v>0</v>
      </c>
      <c r="AI336" s="8">
        <f>IF(Fietsen!E335="Extensieve uithouding",Fietsen!I335,0)</f>
        <v>0</v>
      </c>
      <c r="AJ336" s="8">
        <f>IF(Fietsen!E335="Intensieve uithouding",Fietsen!I335,0)</f>
        <v>0</v>
      </c>
      <c r="AK336" s="8">
        <f>IF(Fietsen!E335="Interval/Blokken",Fietsen!I335,0)</f>
        <v>0</v>
      </c>
      <c r="AL336" s="8">
        <f>IF(Fietsen!E335="VO2max",Fietsen!I335,0)</f>
        <v>0</v>
      </c>
      <c r="AM336" s="8">
        <f>IF(Fietsen!E335="Snelheid",Fietsen!I335,0)</f>
        <v>0</v>
      </c>
      <c r="AN336" s="8">
        <f>IF(Fietsen!E335="Souplesse",Fietsen!I335,0)</f>
        <v>0</v>
      </c>
      <c r="AO336" s="8">
        <f>IF(Fietsen!E335="Krachtuithouding",Fietsen!I335,0)</f>
        <v>0</v>
      </c>
      <c r="AP336" s="8">
        <f>IF(Fietsen!E335="Explosieve kracht",Fietsen!I335,0)</f>
        <v>0</v>
      </c>
      <c r="AQ336" s="8">
        <f>IF(Fietsen!E335="Wedstrijd",Fietsen!I335,0)</f>
        <v>0</v>
      </c>
      <c r="AR336" s="125"/>
      <c r="AS336" s="143">
        <f>IF(Lopen!G335="Weg",Lopen!H335,0)</f>
        <v>0</v>
      </c>
      <c r="AT336" s="8">
        <f>IF(Lopen!G335="Veld",Lopen!H335,0)</f>
        <v>0</v>
      </c>
      <c r="AU336" s="8">
        <f>IF(Lopen!G335="Piste",Lopen!H335,0)</f>
        <v>0</v>
      </c>
      <c r="AV336" s="139"/>
      <c r="AW336" s="8">
        <f>IF(Lopen!E335="Herstel",Lopen!H335,0)</f>
        <v>0</v>
      </c>
      <c r="AX336" s="8">
        <f>IF(Lopen!E335="Extensieve duur",Lopen!H335,0)</f>
        <v>0</v>
      </c>
      <c r="AY336" s="8">
        <f>IF(Lopen!E335="Tempoloop",Lopen!H335,0)</f>
        <v>0</v>
      </c>
      <c r="AZ336" s="8">
        <f>IF(Lopen!E335="Wisselloop",Lopen!H335,0)</f>
        <v>0</v>
      </c>
      <c r="BA336" s="8">
        <f>IF(Lopen!E335="Blokloop",Lopen!H335,0)</f>
        <v>0</v>
      </c>
      <c r="BB336" s="8">
        <f>IF(Lopen!E335="Versnellingen",Lopen!H335,0)</f>
        <v>0</v>
      </c>
      <c r="BC336" s="8">
        <f>IF(Lopen!E335="Fartlek",Lopen!H335,0)</f>
        <v>0</v>
      </c>
      <c r="BD336" s="8">
        <f>IF(Lopen!E335="Krachttraining",Lopen!H335,0)</f>
        <v>0</v>
      </c>
      <c r="BE336" s="144">
        <f>IF(Lopen!E335="Wedstrijd",Lopen!H335,0)</f>
        <v>0</v>
      </c>
    </row>
    <row r="337" spans="1:57">
      <c r="A337" s="199"/>
      <c r="B337" s="19" t="s">
        <v>12</v>
      </c>
      <c r="C337" s="77">
        <v>40782</v>
      </c>
      <c r="D337" s="153"/>
      <c r="E337" s="86">
        <f>IF(Zwemmen!H336&gt;0,1,0)</f>
        <v>0</v>
      </c>
      <c r="F337" s="86">
        <f>IF(Fietsen!I336&gt;0,1,0)</f>
        <v>0</v>
      </c>
      <c r="G337" s="86">
        <f>IF(Lopen!H336&gt;0,1,0)</f>
        <v>0</v>
      </c>
      <c r="H337" s="107"/>
      <c r="I337" s="97">
        <f>IF(Zwemmen!E336="Zwembad Aalst",1,0)</f>
        <v>0</v>
      </c>
      <c r="J337" s="86">
        <f>IF(Zwemmen!E336="Zwembad Brussel",1,0)</f>
        <v>0</v>
      </c>
      <c r="K337" s="86">
        <f>IF(Zwemmen!E336="Zwembad Wachtebeke",1,0)</f>
        <v>0</v>
      </c>
      <c r="L337" s="86">
        <f>IF(Zwemmen!E336="Zwembad Ander",1,0)</f>
        <v>0</v>
      </c>
      <c r="M337" s="86">
        <f>IF(Zwemmen!E336="Open Water Nieuwdonk",1,0)</f>
        <v>0</v>
      </c>
      <c r="N337" s="86">
        <f>IF(Zwemmen!E336="Open Water Ander",1,0)</f>
        <v>0</v>
      </c>
      <c r="O337" s="104"/>
      <c r="P337" s="86">
        <f t="shared" ref="P337:P400" si="17">I337+J337+K337+L337</f>
        <v>0</v>
      </c>
      <c r="Q337" s="86">
        <f t="shared" ref="Q337:Q400" si="18">M337+N337</f>
        <v>0</v>
      </c>
      <c r="R337" s="104"/>
      <c r="S337" s="90">
        <f>IF(Zwemmen!F336="Techniek",Zwemmen!I336,0)</f>
        <v>0</v>
      </c>
      <c r="T337" s="90">
        <f>IF(Zwemmen!F336="Extensieve uithouding",Zwemmen!I336,0)</f>
        <v>0</v>
      </c>
      <c r="U337" s="90">
        <f>IF(Zwemmen!F336="Intensieve uithouding",Zwemmen!I336,0)</f>
        <v>0</v>
      </c>
      <c r="V337" s="90">
        <f>IF(Zwemmen!F336="Snelheid",Zwemmen!I336,0)</f>
        <v>0</v>
      </c>
      <c r="W337" s="98">
        <f>IF(Zwemmen!F336="Wedstrijd",Zwemmen!I336,0)</f>
        <v>0</v>
      </c>
      <c r="X337" s="124"/>
      <c r="Y337" s="122">
        <f>IF(Fietsen!H336="Wegfiets",Fietsen!I336,0)</f>
        <v>0</v>
      </c>
      <c r="Z337" s="122">
        <f>IF(Fietsen!H336="Tijdritfiets",Fietsen!I336,0)</f>
        <v>0</v>
      </c>
      <c r="AA337" s="122">
        <f>IF(Fietsen!H336="Mountainbike",Fietsen!I336,0)</f>
        <v>0</v>
      </c>
      <c r="AB337" s="124"/>
      <c r="AC337" s="122">
        <f>IF(Fietsen!G336="Weg",Fietsen!I336,0)</f>
        <v>0</v>
      </c>
      <c r="AD337" s="122">
        <f>IF(Fietsen!G336="Rollen",Fietsen!I336,0)</f>
        <v>0</v>
      </c>
      <c r="AE337" s="122">
        <f>IF(Fietsen!G336="Veld",Fietsen!I336,0)</f>
        <v>0</v>
      </c>
      <c r="AF337" s="125"/>
      <c r="AG337" s="122">
        <f>IF(Fietsen!E336="Herstel",Fietsen!I336,0)</f>
        <v>0</v>
      </c>
      <c r="AH337" s="122">
        <f>IF(Fietsen!E336="LSD",Fietsen!I336,0)</f>
        <v>0</v>
      </c>
      <c r="AI337" s="122">
        <f>IF(Fietsen!E336="Extensieve uithouding",Fietsen!I336,0)</f>
        <v>0</v>
      </c>
      <c r="AJ337" s="122">
        <f>IF(Fietsen!E336="Intensieve uithouding",Fietsen!I336,0)</f>
        <v>0</v>
      </c>
      <c r="AK337" s="122">
        <f>IF(Fietsen!E336="Interval/Blokken",Fietsen!I336,0)</f>
        <v>0</v>
      </c>
      <c r="AL337" s="122">
        <f>IF(Fietsen!E336="VO2max",Fietsen!I336,0)</f>
        <v>0</v>
      </c>
      <c r="AM337" s="122">
        <f>IF(Fietsen!E336="Snelheid",Fietsen!I336,0)</f>
        <v>0</v>
      </c>
      <c r="AN337" s="122">
        <f>IF(Fietsen!E336="Souplesse",Fietsen!I336,0)</f>
        <v>0</v>
      </c>
      <c r="AO337" s="122">
        <f>IF(Fietsen!E336="Krachtuithouding",Fietsen!I336,0)</f>
        <v>0</v>
      </c>
      <c r="AP337" s="122">
        <f>IF(Fietsen!E336="Explosieve kracht",Fietsen!I336,0)</f>
        <v>0</v>
      </c>
      <c r="AQ337" s="122">
        <f>IF(Fietsen!E336="Wedstrijd",Fietsen!I336,0)</f>
        <v>0</v>
      </c>
      <c r="AR337" s="125"/>
      <c r="AS337" s="141">
        <f>IF(Lopen!G336="Weg",Lopen!H336,0)</f>
        <v>0</v>
      </c>
      <c r="AT337" s="122">
        <f>IF(Lopen!G336="Veld",Lopen!H336,0)</f>
        <v>0</v>
      </c>
      <c r="AU337" s="122">
        <f>IF(Lopen!G336="Piste",Lopen!H336,0)</f>
        <v>0</v>
      </c>
      <c r="AV337" s="139"/>
      <c r="AW337" s="122">
        <f>IF(Lopen!E336="Herstel",Lopen!H336,0)</f>
        <v>0</v>
      </c>
      <c r="AX337" s="122">
        <f>IF(Lopen!E336="Extensieve duur",Lopen!H336,0)</f>
        <v>0</v>
      </c>
      <c r="AY337" s="122">
        <f>IF(Lopen!E336="Tempoloop",Lopen!H336,0)</f>
        <v>0</v>
      </c>
      <c r="AZ337" s="122">
        <f>IF(Lopen!E336="Wisselloop",Lopen!H336,0)</f>
        <v>0</v>
      </c>
      <c r="BA337" s="122">
        <f>IF(Lopen!E336="Blokloop",Lopen!H336,0)</f>
        <v>0</v>
      </c>
      <c r="BB337" s="122">
        <f>IF(Lopen!E336="Versnellingen",Lopen!H336,0)</f>
        <v>0</v>
      </c>
      <c r="BC337" s="122">
        <f>IF(Lopen!E336="Fartlek",Lopen!H336,0)</f>
        <v>0</v>
      </c>
      <c r="BD337" s="122">
        <f>IF(Lopen!E336="Krachttraining",Lopen!H336,0)</f>
        <v>0</v>
      </c>
      <c r="BE337" s="142">
        <f>IF(Lopen!E336="Wedstrijd",Lopen!H336,0)</f>
        <v>0</v>
      </c>
    </row>
    <row r="338" spans="1:57">
      <c r="A338" s="199"/>
      <c r="B338" s="19" t="s">
        <v>13</v>
      </c>
      <c r="C338" s="77">
        <v>40783</v>
      </c>
      <c r="D338" s="153"/>
      <c r="E338" s="86">
        <f>IF(Zwemmen!H337&gt;0,1,0)</f>
        <v>0</v>
      </c>
      <c r="F338" s="86">
        <f>IF(Fietsen!I337&gt;0,1,0)</f>
        <v>0</v>
      </c>
      <c r="G338" s="86">
        <f>IF(Lopen!H337&gt;0,1,0)</f>
        <v>0</v>
      </c>
      <c r="H338" s="107"/>
      <c r="I338" s="97">
        <f>IF(Zwemmen!E337="Zwembad Aalst",1,0)</f>
        <v>0</v>
      </c>
      <c r="J338" s="86">
        <f>IF(Zwemmen!E337="Zwembad Brussel",1,0)</f>
        <v>0</v>
      </c>
      <c r="K338" s="86">
        <f>IF(Zwemmen!E337="Zwembad Wachtebeke",1,0)</f>
        <v>0</v>
      </c>
      <c r="L338" s="86">
        <f>IF(Zwemmen!E337="Zwembad Ander",1,0)</f>
        <v>0</v>
      </c>
      <c r="M338" s="86">
        <f>IF(Zwemmen!E337="Open Water Nieuwdonk",1,0)</f>
        <v>0</v>
      </c>
      <c r="N338" s="86">
        <f>IF(Zwemmen!E337="Open Water Ander",1,0)</f>
        <v>0</v>
      </c>
      <c r="O338" s="104"/>
      <c r="P338" s="86">
        <f t="shared" si="17"/>
        <v>0</v>
      </c>
      <c r="Q338" s="86">
        <f t="shared" si="18"/>
        <v>0</v>
      </c>
      <c r="R338" s="104"/>
      <c r="S338" s="90">
        <f>IF(Zwemmen!F337="Techniek",Zwemmen!I337,0)</f>
        <v>0</v>
      </c>
      <c r="T338" s="90">
        <f>IF(Zwemmen!F337="Extensieve uithouding",Zwemmen!I337,0)</f>
        <v>0</v>
      </c>
      <c r="U338" s="90">
        <f>IF(Zwemmen!F337="Intensieve uithouding",Zwemmen!I337,0)</f>
        <v>0</v>
      </c>
      <c r="V338" s="90">
        <f>IF(Zwemmen!F337="Snelheid",Zwemmen!I337,0)</f>
        <v>0</v>
      </c>
      <c r="W338" s="98">
        <f>IF(Zwemmen!F337="Wedstrijd",Zwemmen!I337,0)</f>
        <v>0</v>
      </c>
      <c r="X338" s="124"/>
      <c r="Y338" s="122">
        <f>IF(Fietsen!H337="Wegfiets",Fietsen!I337,0)</f>
        <v>0</v>
      </c>
      <c r="Z338" s="122">
        <f>IF(Fietsen!H337="Tijdritfiets",Fietsen!I337,0)</f>
        <v>0</v>
      </c>
      <c r="AA338" s="122">
        <f>IF(Fietsen!H337="Mountainbike",Fietsen!I337,0)</f>
        <v>0</v>
      </c>
      <c r="AB338" s="124"/>
      <c r="AC338" s="122">
        <f>IF(Fietsen!G337="Weg",Fietsen!I337,0)</f>
        <v>0</v>
      </c>
      <c r="AD338" s="122">
        <f>IF(Fietsen!G337="Rollen",Fietsen!I337,0)</f>
        <v>0</v>
      </c>
      <c r="AE338" s="122">
        <f>IF(Fietsen!G337="Veld",Fietsen!I337,0)</f>
        <v>0</v>
      </c>
      <c r="AF338" s="125"/>
      <c r="AG338" s="122">
        <f>IF(Fietsen!E337="Herstel",Fietsen!I337,0)</f>
        <v>0</v>
      </c>
      <c r="AH338" s="122">
        <f>IF(Fietsen!E337="LSD",Fietsen!I337,0)</f>
        <v>0</v>
      </c>
      <c r="AI338" s="122">
        <f>IF(Fietsen!E337="Extensieve uithouding",Fietsen!I337,0)</f>
        <v>0</v>
      </c>
      <c r="AJ338" s="122">
        <f>IF(Fietsen!E337="Intensieve uithouding",Fietsen!I337,0)</f>
        <v>0</v>
      </c>
      <c r="AK338" s="122">
        <f>IF(Fietsen!E337="Interval/Blokken",Fietsen!I337,0)</f>
        <v>0</v>
      </c>
      <c r="AL338" s="122">
        <f>IF(Fietsen!E337="VO2max",Fietsen!I337,0)</f>
        <v>0</v>
      </c>
      <c r="AM338" s="122">
        <f>IF(Fietsen!E337="Snelheid",Fietsen!I337,0)</f>
        <v>0</v>
      </c>
      <c r="AN338" s="122">
        <f>IF(Fietsen!E337="Souplesse",Fietsen!I337,0)</f>
        <v>0</v>
      </c>
      <c r="AO338" s="122">
        <f>IF(Fietsen!E337="Krachtuithouding",Fietsen!I337,0)</f>
        <v>0</v>
      </c>
      <c r="AP338" s="122">
        <f>IF(Fietsen!E337="Explosieve kracht",Fietsen!I337,0)</f>
        <v>0</v>
      </c>
      <c r="AQ338" s="122">
        <f>IF(Fietsen!E337="Wedstrijd",Fietsen!I337,0)</f>
        <v>0</v>
      </c>
      <c r="AR338" s="125"/>
      <c r="AS338" s="141">
        <f>IF(Lopen!G337="Weg",Lopen!H337,0)</f>
        <v>0</v>
      </c>
      <c r="AT338" s="122">
        <f>IF(Lopen!G337="Veld",Lopen!H337,0)</f>
        <v>0</v>
      </c>
      <c r="AU338" s="122">
        <f>IF(Lopen!G337="Piste",Lopen!H337,0)</f>
        <v>0</v>
      </c>
      <c r="AV338" s="139"/>
      <c r="AW338" s="122">
        <f>IF(Lopen!E337="Herstel",Lopen!H337,0)</f>
        <v>0</v>
      </c>
      <c r="AX338" s="122">
        <f>IF(Lopen!E337="Extensieve duur",Lopen!H337,0)</f>
        <v>0</v>
      </c>
      <c r="AY338" s="122">
        <f>IF(Lopen!E337="Tempoloop",Lopen!H337,0)</f>
        <v>0</v>
      </c>
      <c r="AZ338" s="122">
        <f>IF(Lopen!E337="Wisselloop",Lopen!H337,0)</f>
        <v>0</v>
      </c>
      <c r="BA338" s="122">
        <f>IF(Lopen!E337="Blokloop",Lopen!H337,0)</f>
        <v>0</v>
      </c>
      <c r="BB338" s="122">
        <f>IF(Lopen!E337="Versnellingen",Lopen!H337,0)</f>
        <v>0</v>
      </c>
      <c r="BC338" s="122">
        <f>IF(Lopen!E337="Fartlek",Lopen!H337,0)</f>
        <v>0</v>
      </c>
      <c r="BD338" s="122">
        <f>IF(Lopen!E337="Krachttraining",Lopen!H337,0)</f>
        <v>0</v>
      </c>
      <c r="BE338" s="142">
        <f>IF(Lopen!E337="Wedstrijd",Lopen!H337,0)</f>
        <v>0</v>
      </c>
    </row>
    <row r="339" spans="1:57">
      <c r="A339" s="199" t="s">
        <v>68</v>
      </c>
      <c r="B339" s="83" t="s">
        <v>14</v>
      </c>
      <c r="C339" s="75">
        <v>40784</v>
      </c>
      <c r="D339" s="153"/>
      <c r="E339" s="85">
        <f>IF(Zwemmen!H338&gt;0,1,0)</f>
        <v>0</v>
      </c>
      <c r="F339" s="85">
        <f>IF(Fietsen!I338&gt;0,1,0)</f>
        <v>0</v>
      </c>
      <c r="G339" s="85">
        <f>IF(Lopen!H338&gt;0,1,0)</f>
        <v>0</v>
      </c>
      <c r="H339" s="107"/>
      <c r="I339" s="95">
        <f>IF(Zwemmen!E338="Zwembad Aalst",1,0)</f>
        <v>0</v>
      </c>
      <c r="J339" s="85">
        <f>IF(Zwemmen!E338="Zwembad Brussel",1,0)</f>
        <v>0</v>
      </c>
      <c r="K339" s="85">
        <f>IF(Zwemmen!E338="Zwembad Wachtebeke",1,0)</f>
        <v>0</v>
      </c>
      <c r="L339" s="85">
        <f>IF(Zwemmen!E338="Zwembad Ander",1,0)</f>
        <v>0</v>
      </c>
      <c r="M339" s="85">
        <f>IF(Zwemmen!E338="Open Water Nieuwdonk",1,0)</f>
        <v>0</v>
      </c>
      <c r="N339" s="85">
        <f>IF(Zwemmen!E338="Open Water Ander",1,0)</f>
        <v>0</v>
      </c>
      <c r="O339" s="104"/>
      <c r="P339" s="85">
        <f t="shared" si="17"/>
        <v>0</v>
      </c>
      <c r="Q339" s="85">
        <f t="shared" si="18"/>
        <v>0</v>
      </c>
      <c r="R339" s="104"/>
      <c r="S339" s="89">
        <f>IF(Zwemmen!F338="Techniek",Zwemmen!I338,0)</f>
        <v>0</v>
      </c>
      <c r="T339" s="89">
        <f>IF(Zwemmen!F338="Extensieve uithouding",Zwemmen!I338,0)</f>
        <v>0</v>
      </c>
      <c r="U339" s="89">
        <f>IF(Zwemmen!F338="Intensieve uithouding",Zwemmen!I338,0)</f>
        <v>0</v>
      </c>
      <c r="V339" s="89">
        <f>IF(Zwemmen!F338="Snelheid",Zwemmen!I338,0)</f>
        <v>0</v>
      </c>
      <c r="W339" s="96">
        <f>IF(Zwemmen!F338="Wedstrijd",Zwemmen!I338,0)</f>
        <v>0</v>
      </c>
      <c r="X339" s="124"/>
      <c r="Y339" s="8">
        <f>IF(Fietsen!H338="Wegfiets",Fietsen!I338,0)</f>
        <v>0</v>
      </c>
      <c r="Z339" s="8">
        <f>IF(Fietsen!H338="Tijdritfiets",Fietsen!I338,0)</f>
        <v>0</v>
      </c>
      <c r="AA339" s="8">
        <f>IF(Fietsen!H338="Mountainbike",Fietsen!I338,0)</f>
        <v>0</v>
      </c>
      <c r="AB339" s="124"/>
      <c r="AC339" s="8">
        <f>IF(Fietsen!G338="Weg",Fietsen!I338,0)</f>
        <v>0</v>
      </c>
      <c r="AD339" s="8">
        <f>IF(Fietsen!G338="Rollen",Fietsen!I338,0)</f>
        <v>0</v>
      </c>
      <c r="AE339" s="8">
        <f>IF(Fietsen!G338="Veld",Fietsen!I338,0)</f>
        <v>0</v>
      </c>
      <c r="AF339" s="125"/>
      <c r="AG339" s="8">
        <f>IF(Fietsen!E338="Herstel",Fietsen!I338,0)</f>
        <v>0</v>
      </c>
      <c r="AH339" s="8">
        <f>IF(Fietsen!E338="LSD",Fietsen!I338,0)</f>
        <v>0</v>
      </c>
      <c r="AI339" s="8">
        <f>IF(Fietsen!E338="Extensieve uithouding",Fietsen!I338,0)</f>
        <v>0</v>
      </c>
      <c r="AJ339" s="8">
        <f>IF(Fietsen!E338="Intensieve uithouding",Fietsen!I338,0)</f>
        <v>0</v>
      </c>
      <c r="AK339" s="8">
        <f>IF(Fietsen!E338="Interval/Blokken",Fietsen!I338,0)</f>
        <v>0</v>
      </c>
      <c r="AL339" s="8">
        <f>IF(Fietsen!E338="VO2max",Fietsen!I338,0)</f>
        <v>0</v>
      </c>
      <c r="AM339" s="8">
        <f>IF(Fietsen!E338="Snelheid",Fietsen!I338,0)</f>
        <v>0</v>
      </c>
      <c r="AN339" s="8">
        <f>IF(Fietsen!E338="Souplesse",Fietsen!I338,0)</f>
        <v>0</v>
      </c>
      <c r="AO339" s="8">
        <f>IF(Fietsen!E338="Krachtuithouding",Fietsen!I338,0)</f>
        <v>0</v>
      </c>
      <c r="AP339" s="8">
        <f>IF(Fietsen!E338="Explosieve kracht",Fietsen!I338,0)</f>
        <v>0</v>
      </c>
      <c r="AQ339" s="8">
        <f>IF(Fietsen!E338="Wedstrijd",Fietsen!I338,0)</f>
        <v>0</v>
      </c>
      <c r="AR339" s="125"/>
      <c r="AS339" s="143">
        <f>IF(Lopen!G338="Weg",Lopen!H338,0)</f>
        <v>0</v>
      </c>
      <c r="AT339" s="8">
        <f>IF(Lopen!G338="Veld",Lopen!H338,0)</f>
        <v>0</v>
      </c>
      <c r="AU339" s="8">
        <f>IF(Lopen!G338="Piste",Lopen!H338,0)</f>
        <v>0</v>
      </c>
      <c r="AV339" s="139"/>
      <c r="AW339" s="8">
        <f>IF(Lopen!E338="Herstel",Lopen!H338,0)</f>
        <v>0</v>
      </c>
      <c r="AX339" s="8">
        <f>IF(Lopen!E338="Extensieve duur",Lopen!H338,0)</f>
        <v>0</v>
      </c>
      <c r="AY339" s="8">
        <f>IF(Lopen!E338="Tempoloop",Lopen!H338,0)</f>
        <v>0</v>
      </c>
      <c r="AZ339" s="8">
        <f>IF(Lopen!E338="Wisselloop",Lopen!H338,0)</f>
        <v>0</v>
      </c>
      <c r="BA339" s="8">
        <f>IF(Lopen!E338="Blokloop",Lopen!H338,0)</f>
        <v>0</v>
      </c>
      <c r="BB339" s="8">
        <f>IF(Lopen!E338="Versnellingen",Lopen!H338,0)</f>
        <v>0</v>
      </c>
      <c r="BC339" s="8">
        <f>IF(Lopen!E338="Fartlek",Lopen!H338,0)</f>
        <v>0</v>
      </c>
      <c r="BD339" s="8">
        <f>IF(Lopen!E338="Krachttraining",Lopen!H338,0)</f>
        <v>0</v>
      </c>
      <c r="BE339" s="144">
        <f>IF(Lopen!E338="Wedstrijd",Lopen!H338,0)</f>
        <v>0</v>
      </c>
    </row>
    <row r="340" spans="1:57">
      <c r="A340" s="199"/>
      <c r="B340" s="83" t="s">
        <v>15</v>
      </c>
      <c r="C340" s="75">
        <v>40785</v>
      </c>
      <c r="D340" s="153"/>
      <c r="E340" s="85">
        <f>IF(Zwemmen!H339&gt;0,1,0)</f>
        <v>0</v>
      </c>
      <c r="F340" s="85">
        <f>IF(Fietsen!I339&gt;0,1,0)</f>
        <v>0</v>
      </c>
      <c r="G340" s="85">
        <f>IF(Lopen!H339&gt;0,1,0)</f>
        <v>0</v>
      </c>
      <c r="H340" s="107"/>
      <c r="I340" s="95">
        <f>IF(Zwemmen!E339="Zwembad Aalst",1,0)</f>
        <v>0</v>
      </c>
      <c r="J340" s="85">
        <f>IF(Zwemmen!E339="Zwembad Brussel",1,0)</f>
        <v>0</v>
      </c>
      <c r="K340" s="85">
        <f>IF(Zwemmen!E339="Zwembad Wachtebeke",1,0)</f>
        <v>0</v>
      </c>
      <c r="L340" s="85">
        <f>IF(Zwemmen!E339="Zwembad Ander",1,0)</f>
        <v>0</v>
      </c>
      <c r="M340" s="85">
        <f>IF(Zwemmen!E339="Open Water Nieuwdonk",1,0)</f>
        <v>0</v>
      </c>
      <c r="N340" s="85">
        <f>IF(Zwemmen!E339="Open Water Ander",1,0)</f>
        <v>0</v>
      </c>
      <c r="O340" s="104"/>
      <c r="P340" s="85">
        <f t="shared" si="17"/>
        <v>0</v>
      </c>
      <c r="Q340" s="85">
        <f t="shared" si="18"/>
        <v>0</v>
      </c>
      <c r="R340" s="104"/>
      <c r="S340" s="89">
        <f>IF(Zwemmen!F339="Techniek",Zwemmen!I339,0)</f>
        <v>0</v>
      </c>
      <c r="T340" s="89">
        <f>IF(Zwemmen!F339="Extensieve uithouding",Zwemmen!I339,0)</f>
        <v>0</v>
      </c>
      <c r="U340" s="89">
        <f>IF(Zwemmen!F339="Intensieve uithouding",Zwemmen!I339,0)</f>
        <v>0</v>
      </c>
      <c r="V340" s="89">
        <f>IF(Zwemmen!F339="Snelheid",Zwemmen!I339,0)</f>
        <v>0</v>
      </c>
      <c r="W340" s="96">
        <f>IF(Zwemmen!F339="Wedstrijd",Zwemmen!I339,0)</f>
        <v>0</v>
      </c>
      <c r="X340" s="124"/>
      <c r="Y340" s="8">
        <f>IF(Fietsen!H339="Wegfiets",Fietsen!I339,0)</f>
        <v>0</v>
      </c>
      <c r="Z340" s="8">
        <f>IF(Fietsen!H339="Tijdritfiets",Fietsen!I339,0)</f>
        <v>0</v>
      </c>
      <c r="AA340" s="8">
        <f>IF(Fietsen!H339="Mountainbike",Fietsen!I339,0)</f>
        <v>0</v>
      </c>
      <c r="AB340" s="124"/>
      <c r="AC340" s="8">
        <f>IF(Fietsen!G339="Weg",Fietsen!I339,0)</f>
        <v>0</v>
      </c>
      <c r="AD340" s="8">
        <f>IF(Fietsen!G339="Rollen",Fietsen!I339,0)</f>
        <v>0</v>
      </c>
      <c r="AE340" s="8">
        <f>IF(Fietsen!G339="Veld",Fietsen!I339,0)</f>
        <v>0</v>
      </c>
      <c r="AF340" s="125"/>
      <c r="AG340" s="8">
        <f>IF(Fietsen!E339="Herstel",Fietsen!I339,0)</f>
        <v>0</v>
      </c>
      <c r="AH340" s="8">
        <f>IF(Fietsen!E339="LSD",Fietsen!I339,0)</f>
        <v>0</v>
      </c>
      <c r="AI340" s="8">
        <f>IF(Fietsen!E339="Extensieve uithouding",Fietsen!I339,0)</f>
        <v>0</v>
      </c>
      <c r="AJ340" s="8">
        <f>IF(Fietsen!E339="Intensieve uithouding",Fietsen!I339,0)</f>
        <v>0</v>
      </c>
      <c r="AK340" s="8">
        <f>IF(Fietsen!E339="Interval/Blokken",Fietsen!I339,0)</f>
        <v>0</v>
      </c>
      <c r="AL340" s="8">
        <f>IF(Fietsen!E339="VO2max",Fietsen!I339,0)</f>
        <v>0</v>
      </c>
      <c r="AM340" s="8">
        <f>IF(Fietsen!E339="Snelheid",Fietsen!I339,0)</f>
        <v>0</v>
      </c>
      <c r="AN340" s="8">
        <f>IF(Fietsen!E339="Souplesse",Fietsen!I339,0)</f>
        <v>0</v>
      </c>
      <c r="AO340" s="8">
        <f>IF(Fietsen!E339="Krachtuithouding",Fietsen!I339,0)</f>
        <v>0</v>
      </c>
      <c r="AP340" s="8">
        <f>IF(Fietsen!E339="Explosieve kracht",Fietsen!I339,0)</f>
        <v>0</v>
      </c>
      <c r="AQ340" s="8">
        <f>IF(Fietsen!E339="Wedstrijd",Fietsen!I339,0)</f>
        <v>0</v>
      </c>
      <c r="AR340" s="125"/>
      <c r="AS340" s="143">
        <f>IF(Lopen!G339="Weg",Lopen!H339,0)</f>
        <v>0</v>
      </c>
      <c r="AT340" s="8">
        <f>IF(Lopen!G339="Veld",Lopen!H339,0)</f>
        <v>0</v>
      </c>
      <c r="AU340" s="8">
        <f>IF(Lopen!G339="Piste",Lopen!H339,0)</f>
        <v>0</v>
      </c>
      <c r="AV340" s="139"/>
      <c r="AW340" s="8">
        <f>IF(Lopen!E339="Herstel",Lopen!H339,0)</f>
        <v>0</v>
      </c>
      <c r="AX340" s="8">
        <f>IF(Lopen!E339="Extensieve duur",Lopen!H339,0)</f>
        <v>0</v>
      </c>
      <c r="AY340" s="8">
        <f>IF(Lopen!E339="Tempoloop",Lopen!H339,0)</f>
        <v>0</v>
      </c>
      <c r="AZ340" s="8">
        <f>IF(Lopen!E339="Wisselloop",Lopen!H339,0)</f>
        <v>0</v>
      </c>
      <c r="BA340" s="8">
        <f>IF(Lopen!E339="Blokloop",Lopen!H339,0)</f>
        <v>0</v>
      </c>
      <c r="BB340" s="8">
        <f>IF(Lopen!E339="Versnellingen",Lopen!H339,0)</f>
        <v>0</v>
      </c>
      <c r="BC340" s="8">
        <f>IF(Lopen!E339="Fartlek",Lopen!H339,0)</f>
        <v>0</v>
      </c>
      <c r="BD340" s="8">
        <f>IF(Lopen!E339="Krachttraining",Lopen!H339,0)</f>
        <v>0</v>
      </c>
      <c r="BE340" s="144">
        <f>IF(Lopen!E339="Wedstrijd",Lopen!H339,0)</f>
        <v>0</v>
      </c>
    </row>
    <row r="341" spans="1:57">
      <c r="A341" s="199"/>
      <c r="B341" s="83" t="s">
        <v>16</v>
      </c>
      <c r="C341" s="75">
        <v>40786</v>
      </c>
      <c r="D341" s="153"/>
      <c r="E341" s="85">
        <f>IF(Zwemmen!H340&gt;0,1,0)</f>
        <v>0</v>
      </c>
      <c r="F341" s="85">
        <f>IF(Fietsen!I340&gt;0,1,0)</f>
        <v>0</v>
      </c>
      <c r="G341" s="85">
        <f>IF(Lopen!H340&gt;0,1,0)</f>
        <v>0</v>
      </c>
      <c r="H341" s="107"/>
      <c r="I341" s="95">
        <f>IF(Zwemmen!E340="Zwembad Aalst",1,0)</f>
        <v>0</v>
      </c>
      <c r="J341" s="85">
        <f>IF(Zwemmen!E340="Zwembad Brussel",1,0)</f>
        <v>0</v>
      </c>
      <c r="K341" s="85">
        <f>IF(Zwemmen!E340="Zwembad Wachtebeke",1,0)</f>
        <v>0</v>
      </c>
      <c r="L341" s="85">
        <f>IF(Zwemmen!E340="Zwembad Ander",1,0)</f>
        <v>0</v>
      </c>
      <c r="M341" s="85">
        <f>IF(Zwemmen!E340="Open Water Nieuwdonk",1,0)</f>
        <v>0</v>
      </c>
      <c r="N341" s="85">
        <f>IF(Zwemmen!E340="Open Water Ander",1,0)</f>
        <v>0</v>
      </c>
      <c r="O341" s="104"/>
      <c r="P341" s="85">
        <f t="shared" si="17"/>
        <v>0</v>
      </c>
      <c r="Q341" s="85">
        <f t="shared" si="18"/>
        <v>0</v>
      </c>
      <c r="R341" s="104"/>
      <c r="S341" s="89">
        <f>IF(Zwemmen!F340="Techniek",Zwemmen!I340,0)</f>
        <v>0</v>
      </c>
      <c r="T341" s="89">
        <f>IF(Zwemmen!F340="Extensieve uithouding",Zwemmen!I340,0)</f>
        <v>0</v>
      </c>
      <c r="U341" s="89">
        <f>IF(Zwemmen!F340="Intensieve uithouding",Zwemmen!I340,0)</f>
        <v>0</v>
      </c>
      <c r="V341" s="89">
        <f>IF(Zwemmen!F340="Snelheid",Zwemmen!I340,0)</f>
        <v>0</v>
      </c>
      <c r="W341" s="96">
        <f>IF(Zwemmen!F340="Wedstrijd",Zwemmen!I340,0)</f>
        <v>0</v>
      </c>
      <c r="X341" s="124"/>
      <c r="Y341" s="8">
        <f>IF(Fietsen!H340="Wegfiets",Fietsen!I340,0)</f>
        <v>0</v>
      </c>
      <c r="Z341" s="8">
        <f>IF(Fietsen!H340="Tijdritfiets",Fietsen!I340,0)</f>
        <v>0</v>
      </c>
      <c r="AA341" s="8">
        <f>IF(Fietsen!H340="Mountainbike",Fietsen!I340,0)</f>
        <v>0</v>
      </c>
      <c r="AB341" s="124"/>
      <c r="AC341" s="8">
        <f>IF(Fietsen!G340="Weg",Fietsen!I340,0)</f>
        <v>0</v>
      </c>
      <c r="AD341" s="8">
        <f>IF(Fietsen!G340="Rollen",Fietsen!I340,0)</f>
        <v>0</v>
      </c>
      <c r="AE341" s="8">
        <f>IF(Fietsen!G340="Veld",Fietsen!I340,0)</f>
        <v>0</v>
      </c>
      <c r="AF341" s="125"/>
      <c r="AG341" s="8">
        <f>IF(Fietsen!E340="Herstel",Fietsen!I340,0)</f>
        <v>0</v>
      </c>
      <c r="AH341" s="8">
        <f>IF(Fietsen!E340="LSD",Fietsen!I340,0)</f>
        <v>0</v>
      </c>
      <c r="AI341" s="8">
        <f>IF(Fietsen!E340="Extensieve uithouding",Fietsen!I340,0)</f>
        <v>0</v>
      </c>
      <c r="AJ341" s="8">
        <f>IF(Fietsen!E340="Intensieve uithouding",Fietsen!I340,0)</f>
        <v>0</v>
      </c>
      <c r="AK341" s="8">
        <f>IF(Fietsen!E340="Interval/Blokken",Fietsen!I340,0)</f>
        <v>0</v>
      </c>
      <c r="AL341" s="8">
        <f>IF(Fietsen!E340="VO2max",Fietsen!I340,0)</f>
        <v>0</v>
      </c>
      <c r="AM341" s="8">
        <f>IF(Fietsen!E340="Snelheid",Fietsen!I340,0)</f>
        <v>0</v>
      </c>
      <c r="AN341" s="8">
        <f>IF(Fietsen!E340="Souplesse",Fietsen!I340,0)</f>
        <v>0</v>
      </c>
      <c r="AO341" s="8">
        <f>IF(Fietsen!E340="Krachtuithouding",Fietsen!I340,0)</f>
        <v>0</v>
      </c>
      <c r="AP341" s="8">
        <f>IF(Fietsen!E340="Explosieve kracht",Fietsen!I340,0)</f>
        <v>0</v>
      </c>
      <c r="AQ341" s="8">
        <f>IF(Fietsen!E340="Wedstrijd",Fietsen!I340,0)</f>
        <v>0</v>
      </c>
      <c r="AR341" s="125"/>
      <c r="AS341" s="143">
        <f>IF(Lopen!G340="Weg",Lopen!H340,0)</f>
        <v>0</v>
      </c>
      <c r="AT341" s="8">
        <f>IF(Lopen!G340="Veld",Lopen!H340,0)</f>
        <v>0</v>
      </c>
      <c r="AU341" s="8">
        <f>IF(Lopen!G340="Piste",Lopen!H340,0)</f>
        <v>0</v>
      </c>
      <c r="AV341" s="139"/>
      <c r="AW341" s="8">
        <f>IF(Lopen!E340="Herstel",Lopen!H340,0)</f>
        <v>0</v>
      </c>
      <c r="AX341" s="8">
        <f>IF(Lopen!E340="Extensieve duur",Lopen!H340,0)</f>
        <v>0</v>
      </c>
      <c r="AY341" s="8">
        <f>IF(Lopen!E340="Tempoloop",Lopen!H340,0)</f>
        <v>0</v>
      </c>
      <c r="AZ341" s="8">
        <f>IF(Lopen!E340="Wisselloop",Lopen!H340,0)</f>
        <v>0</v>
      </c>
      <c r="BA341" s="8">
        <f>IF(Lopen!E340="Blokloop",Lopen!H340,0)</f>
        <v>0</v>
      </c>
      <c r="BB341" s="8">
        <f>IF(Lopen!E340="Versnellingen",Lopen!H340,0)</f>
        <v>0</v>
      </c>
      <c r="BC341" s="8">
        <f>IF(Lopen!E340="Fartlek",Lopen!H340,0)</f>
        <v>0</v>
      </c>
      <c r="BD341" s="8">
        <f>IF(Lopen!E340="Krachttraining",Lopen!H340,0)</f>
        <v>0</v>
      </c>
      <c r="BE341" s="144">
        <f>IF(Lopen!E340="Wedstrijd",Lopen!H340,0)</f>
        <v>0</v>
      </c>
    </row>
    <row r="342" spans="1:57">
      <c r="A342" s="199"/>
      <c r="B342" s="83" t="s">
        <v>17</v>
      </c>
      <c r="C342" s="75">
        <v>40787</v>
      </c>
      <c r="D342" s="153"/>
      <c r="E342" s="85">
        <f>IF(Zwemmen!H341&gt;0,1,0)</f>
        <v>0</v>
      </c>
      <c r="F342" s="85">
        <f>IF(Fietsen!I341&gt;0,1,0)</f>
        <v>0</v>
      </c>
      <c r="G342" s="85">
        <f>IF(Lopen!H341&gt;0,1,0)</f>
        <v>0</v>
      </c>
      <c r="H342" s="107"/>
      <c r="I342" s="95">
        <f>IF(Zwemmen!E341="Zwembad Aalst",1,0)</f>
        <v>0</v>
      </c>
      <c r="J342" s="85">
        <f>IF(Zwemmen!E341="Zwembad Brussel",1,0)</f>
        <v>0</v>
      </c>
      <c r="K342" s="85">
        <f>IF(Zwemmen!E341="Zwembad Wachtebeke",1,0)</f>
        <v>0</v>
      </c>
      <c r="L342" s="85">
        <f>IF(Zwemmen!E341="Zwembad Ander",1,0)</f>
        <v>0</v>
      </c>
      <c r="M342" s="85">
        <f>IF(Zwemmen!E341="Open Water Nieuwdonk",1,0)</f>
        <v>0</v>
      </c>
      <c r="N342" s="85">
        <f>IF(Zwemmen!E341="Open Water Ander",1,0)</f>
        <v>0</v>
      </c>
      <c r="O342" s="104"/>
      <c r="P342" s="85">
        <f t="shared" si="17"/>
        <v>0</v>
      </c>
      <c r="Q342" s="85">
        <f t="shared" si="18"/>
        <v>0</v>
      </c>
      <c r="R342" s="104"/>
      <c r="S342" s="89">
        <f>IF(Zwemmen!F341="Techniek",Zwemmen!I341,0)</f>
        <v>0</v>
      </c>
      <c r="T342" s="89">
        <f>IF(Zwemmen!F341="Extensieve uithouding",Zwemmen!I341,0)</f>
        <v>0</v>
      </c>
      <c r="U342" s="89">
        <f>IF(Zwemmen!F341="Intensieve uithouding",Zwemmen!I341,0)</f>
        <v>0</v>
      </c>
      <c r="V342" s="89">
        <f>IF(Zwemmen!F341="Snelheid",Zwemmen!I341,0)</f>
        <v>0</v>
      </c>
      <c r="W342" s="96">
        <f>IF(Zwemmen!F341="Wedstrijd",Zwemmen!I341,0)</f>
        <v>0</v>
      </c>
      <c r="X342" s="124"/>
      <c r="Y342" s="8">
        <f>IF(Fietsen!H341="Wegfiets",Fietsen!I341,0)</f>
        <v>0</v>
      </c>
      <c r="Z342" s="8">
        <f>IF(Fietsen!H341="Tijdritfiets",Fietsen!I341,0)</f>
        <v>0</v>
      </c>
      <c r="AA342" s="8">
        <f>IF(Fietsen!H341="Mountainbike",Fietsen!I341,0)</f>
        <v>0</v>
      </c>
      <c r="AB342" s="124"/>
      <c r="AC342" s="8">
        <f>IF(Fietsen!G341="Weg",Fietsen!I341,0)</f>
        <v>0</v>
      </c>
      <c r="AD342" s="8">
        <f>IF(Fietsen!G341="Rollen",Fietsen!I341,0)</f>
        <v>0</v>
      </c>
      <c r="AE342" s="8">
        <f>IF(Fietsen!G341="Veld",Fietsen!I341,0)</f>
        <v>0</v>
      </c>
      <c r="AF342" s="125"/>
      <c r="AG342" s="8">
        <f>IF(Fietsen!E341="Herstel",Fietsen!I341,0)</f>
        <v>0</v>
      </c>
      <c r="AH342" s="8">
        <f>IF(Fietsen!E341="LSD",Fietsen!I341,0)</f>
        <v>0</v>
      </c>
      <c r="AI342" s="8">
        <f>IF(Fietsen!E341="Extensieve uithouding",Fietsen!I341,0)</f>
        <v>0</v>
      </c>
      <c r="AJ342" s="8">
        <f>IF(Fietsen!E341="Intensieve uithouding",Fietsen!I341,0)</f>
        <v>0</v>
      </c>
      <c r="AK342" s="8">
        <f>IF(Fietsen!E341="Interval/Blokken",Fietsen!I341,0)</f>
        <v>0</v>
      </c>
      <c r="AL342" s="8">
        <f>IF(Fietsen!E341="VO2max",Fietsen!I341,0)</f>
        <v>0</v>
      </c>
      <c r="AM342" s="8">
        <f>IF(Fietsen!E341="Snelheid",Fietsen!I341,0)</f>
        <v>0</v>
      </c>
      <c r="AN342" s="8">
        <f>IF(Fietsen!E341="Souplesse",Fietsen!I341,0)</f>
        <v>0</v>
      </c>
      <c r="AO342" s="8">
        <f>IF(Fietsen!E341="Krachtuithouding",Fietsen!I341,0)</f>
        <v>0</v>
      </c>
      <c r="AP342" s="8">
        <f>IF(Fietsen!E341="Explosieve kracht",Fietsen!I341,0)</f>
        <v>0</v>
      </c>
      <c r="AQ342" s="8">
        <f>IF(Fietsen!E341="Wedstrijd",Fietsen!I341,0)</f>
        <v>0</v>
      </c>
      <c r="AR342" s="125"/>
      <c r="AS342" s="143">
        <f>IF(Lopen!G341="Weg",Lopen!H341,0)</f>
        <v>0</v>
      </c>
      <c r="AT342" s="8">
        <f>IF(Lopen!G341="Veld",Lopen!H341,0)</f>
        <v>0</v>
      </c>
      <c r="AU342" s="8">
        <f>IF(Lopen!G341="Piste",Lopen!H341,0)</f>
        <v>0</v>
      </c>
      <c r="AV342" s="139"/>
      <c r="AW342" s="8">
        <f>IF(Lopen!E341="Herstel",Lopen!H341,0)</f>
        <v>0</v>
      </c>
      <c r="AX342" s="8">
        <f>IF(Lopen!E341="Extensieve duur",Lopen!H341,0)</f>
        <v>0</v>
      </c>
      <c r="AY342" s="8">
        <f>IF(Lopen!E341="Tempoloop",Lopen!H341,0)</f>
        <v>0</v>
      </c>
      <c r="AZ342" s="8">
        <f>IF(Lopen!E341="Wisselloop",Lopen!H341,0)</f>
        <v>0</v>
      </c>
      <c r="BA342" s="8">
        <f>IF(Lopen!E341="Blokloop",Lopen!H341,0)</f>
        <v>0</v>
      </c>
      <c r="BB342" s="8">
        <f>IF(Lopen!E341="Versnellingen",Lopen!H341,0)</f>
        <v>0</v>
      </c>
      <c r="BC342" s="8">
        <f>IF(Lopen!E341="Fartlek",Lopen!H341,0)</f>
        <v>0</v>
      </c>
      <c r="BD342" s="8">
        <f>IF(Lopen!E341="Krachttraining",Lopen!H341,0)</f>
        <v>0</v>
      </c>
      <c r="BE342" s="144">
        <f>IF(Lopen!E341="Wedstrijd",Lopen!H341,0)</f>
        <v>0</v>
      </c>
    </row>
    <row r="343" spans="1:57">
      <c r="A343" s="199"/>
      <c r="B343" s="83" t="s">
        <v>11</v>
      </c>
      <c r="C343" s="75">
        <v>40788</v>
      </c>
      <c r="D343" s="153"/>
      <c r="E343" s="85">
        <f>IF(Zwemmen!H342&gt;0,1,0)</f>
        <v>0</v>
      </c>
      <c r="F343" s="85">
        <f>IF(Fietsen!I342&gt;0,1,0)</f>
        <v>0</v>
      </c>
      <c r="G343" s="85">
        <f>IF(Lopen!H342&gt;0,1,0)</f>
        <v>0</v>
      </c>
      <c r="H343" s="107"/>
      <c r="I343" s="95">
        <f>IF(Zwemmen!E342="Zwembad Aalst",1,0)</f>
        <v>0</v>
      </c>
      <c r="J343" s="85">
        <f>IF(Zwemmen!E342="Zwembad Brussel",1,0)</f>
        <v>0</v>
      </c>
      <c r="K343" s="85">
        <f>IF(Zwemmen!E342="Zwembad Wachtebeke",1,0)</f>
        <v>0</v>
      </c>
      <c r="L343" s="85">
        <f>IF(Zwemmen!E342="Zwembad Ander",1,0)</f>
        <v>0</v>
      </c>
      <c r="M343" s="85">
        <f>IF(Zwemmen!E342="Open Water Nieuwdonk",1,0)</f>
        <v>0</v>
      </c>
      <c r="N343" s="85">
        <f>IF(Zwemmen!E342="Open Water Ander",1,0)</f>
        <v>0</v>
      </c>
      <c r="O343" s="104"/>
      <c r="P343" s="85">
        <f t="shared" si="17"/>
        <v>0</v>
      </c>
      <c r="Q343" s="85">
        <f t="shared" si="18"/>
        <v>0</v>
      </c>
      <c r="R343" s="104"/>
      <c r="S343" s="89">
        <f>IF(Zwemmen!F342="Techniek",Zwemmen!I342,0)</f>
        <v>0</v>
      </c>
      <c r="T343" s="89">
        <f>IF(Zwemmen!F342="Extensieve uithouding",Zwemmen!I342,0)</f>
        <v>0</v>
      </c>
      <c r="U343" s="89">
        <f>IF(Zwemmen!F342="Intensieve uithouding",Zwemmen!I342,0)</f>
        <v>0</v>
      </c>
      <c r="V343" s="89">
        <f>IF(Zwemmen!F342="Snelheid",Zwemmen!I342,0)</f>
        <v>0</v>
      </c>
      <c r="W343" s="96">
        <f>IF(Zwemmen!F342="Wedstrijd",Zwemmen!I342,0)</f>
        <v>0</v>
      </c>
      <c r="X343" s="124"/>
      <c r="Y343" s="8">
        <f>IF(Fietsen!H342="Wegfiets",Fietsen!I342,0)</f>
        <v>0</v>
      </c>
      <c r="Z343" s="8">
        <f>IF(Fietsen!H342="Tijdritfiets",Fietsen!I342,0)</f>
        <v>0</v>
      </c>
      <c r="AA343" s="8">
        <f>IF(Fietsen!H342="Mountainbike",Fietsen!I342,0)</f>
        <v>0</v>
      </c>
      <c r="AB343" s="124"/>
      <c r="AC343" s="8">
        <f>IF(Fietsen!G342="Weg",Fietsen!I342,0)</f>
        <v>0</v>
      </c>
      <c r="AD343" s="8">
        <f>IF(Fietsen!G342="Rollen",Fietsen!I342,0)</f>
        <v>0</v>
      </c>
      <c r="AE343" s="8">
        <f>IF(Fietsen!G342="Veld",Fietsen!I342,0)</f>
        <v>0</v>
      </c>
      <c r="AF343" s="125"/>
      <c r="AG343" s="8">
        <f>IF(Fietsen!E342="Herstel",Fietsen!I342,0)</f>
        <v>0</v>
      </c>
      <c r="AH343" s="8">
        <f>IF(Fietsen!E342="LSD",Fietsen!I342,0)</f>
        <v>0</v>
      </c>
      <c r="AI343" s="8">
        <f>IF(Fietsen!E342="Extensieve uithouding",Fietsen!I342,0)</f>
        <v>0</v>
      </c>
      <c r="AJ343" s="8">
        <f>IF(Fietsen!E342="Intensieve uithouding",Fietsen!I342,0)</f>
        <v>0</v>
      </c>
      <c r="AK343" s="8">
        <f>IF(Fietsen!E342="Interval/Blokken",Fietsen!I342,0)</f>
        <v>0</v>
      </c>
      <c r="AL343" s="8">
        <f>IF(Fietsen!E342="VO2max",Fietsen!I342,0)</f>
        <v>0</v>
      </c>
      <c r="AM343" s="8">
        <f>IF(Fietsen!E342="Snelheid",Fietsen!I342,0)</f>
        <v>0</v>
      </c>
      <c r="AN343" s="8">
        <f>IF(Fietsen!E342="Souplesse",Fietsen!I342,0)</f>
        <v>0</v>
      </c>
      <c r="AO343" s="8">
        <f>IF(Fietsen!E342="Krachtuithouding",Fietsen!I342,0)</f>
        <v>0</v>
      </c>
      <c r="AP343" s="8">
        <f>IF(Fietsen!E342="Explosieve kracht",Fietsen!I342,0)</f>
        <v>0</v>
      </c>
      <c r="AQ343" s="8">
        <f>IF(Fietsen!E342="Wedstrijd",Fietsen!I342,0)</f>
        <v>0</v>
      </c>
      <c r="AR343" s="125"/>
      <c r="AS343" s="143">
        <f>IF(Lopen!G342="Weg",Lopen!H342,0)</f>
        <v>0</v>
      </c>
      <c r="AT343" s="8">
        <f>IF(Lopen!G342="Veld",Lopen!H342,0)</f>
        <v>0</v>
      </c>
      <c r="AU343" s="8">
        <f>IF(Lopen!G342="Piste",Lopen!H342,0)</f>
        <v>0</v>
      </c>
      <c r="AV343" s="139"/>
      <c r="AW343" s="8">
        <f>IF(Lopen!E342="Herstel",Lopen!H342,0)</f>
        <v>0</v>
      </c>
      <c r="AX343" s="8">
        <f>IF(Lopen!E342="Extensieve duur",Lopen!H342,0)</f>
        <v>0</v>
      </c>
      <c r="AY343" s="8">
        <f>IF(Lopen!E342="Tempoloop",Lopen!H342,0)</f>
        <v>0</v>
      </c>
      <c r="AZ343" s="8">
        <f>IF(Lopen!E342="Wisselloop",Lopen!H342,0)</f>
        <v>0</v>
      </c>
      <c r="BA343" s="8">
        <f>IF(Lopen!E342="Blokloop",Lopen!H342,0)</f>
        <v>0</v>
      </c>
      <c r="BB343" s="8">
        <f>IF(Lopen!E342="Versnellingen",Lopen!H342,0)</f>
        <v>0</v>
      </c>
      <c r="BC343" s="8">
        <f>IF(Lopen!E342="Fartlek",Lopen!H342,0)</f>
        <v>0</v>
      </c>
      <c r="BD343" s="8">
        <f>IF(Lopen!E342="Krachttraining",Lopen!H342,0)</f>
        <v>0</v>
      </c>
      <c r="BE343" s="144">
        <f>IF(Lopen!E342="Wedstrijd",Lopen!H342,0)</f>
        <v>0</v>
      </c>
    </row>
    <row r="344" spans="1:57">
      <c r="A344" s="199"/>
      <c r="B344" s="19" t="s">
        <v>12</v>
      </c>
      <c r="C344" s="77">
        <v>40789</v>
      </c>
      <c r="D344" s="153"/>
      <c r="E344" s="86">
        <f>IF(Zwemmen!H343&gt;0,1,0)</f>
        <v>0</v>
      </c>
      <c r="F344" s="86">
        <f>IF(Fietsen!I343&gt;0,1,0)</f>
        <v>0</v>
      </c>
      <c r="G344" s="86">
        <f>IF(Lopen!H343&gt;0,1,0)</f>
        <v>0</v>
      </c>
      <c r="H344" s="107"/>
      <c r="I344" s="97">
        <f>IF(Zwemmen!E343="Zwembad Aalst",1,0)</f>
        <v>0</v>
      </c>
      <c r="J344" s="86">
        <f>IF(Zwemmen!E343="Zwembad Brussel",1,0)</f>
        <v>0</v>
      </c>
      <c r="K344" s="86">
        <f>IF(Zwemmen!E343="Zwembad Wachtebeke",1,0)</f>
        <v>0</v>
      </c>
      <c r="L344" s="86">
        <f>IF(Zwemmen!E343="Zwembad Ander",1,0)</f>
        <v>0</v>
      </c>
      <c r="M344" s="86">
        <f>IF(Zwemmen!E343="Open Water Nieuwdonk",1,0)</f>
        <v>0</v>
      </c>
      <c r="N344" s="86">
        <f>IF(Zwemmen!E343="Open Water Ander",1,0)</f>
        <v>0</v>
      </c>
      <c r="O344" s="104"/>
      <c r="P344" s="86">
        <f t="shared" si="17"/>
        <v>0</v>
      </c>
      <c r="Q344" s="86">
        <f t="shared" si="18"/>
        <v>0</v>
      </c>
      <c r="R344" s="104"/>
      <c r="S344" s="90">
        <f>IF(Zwemmen!F343="Techniek",Zwemmen!I343,0)</f>
        <v>0</v>
      </c>
      <c r="T344" s="90">
        <f>IF(Zwemmen!F343="Extensieve uithouding",Zwemmen!I343,0)</f>
        <v>0</v>
      </c>
      <c r="U344" s="90">
        <f>IF(Zwemmen!F343="Intensieve uithouding",Zwemmen!I343,0)</f>
        <v>0</v>
      </c>
      <c r="V344" s="90">
        <f>IF(Zwemmen!F343="Snelheid",Zwemmen!I343,0)</f>
        <v>0</v>
      </c>
      <c r="W344" s="98">
        <f>IF(Zwemmen!F343="Wedstrijd",Zwemmen!I343,0)</f>
        <v>0</v>
      </c>
      <c r="X344" s="124"/>
      <c r="Y344" s="122">
        <f>IF(Fietsen!H343="Wegfiets",Fietsen!I343,0)</f>
        <v>0</v>
      </c>
      <c r="Z344" s="122">
        <f>IF(Fietsen!H343="Tijdritfiets",Fietsen!I343,0)</f>
        <v>0</v>
      </c>
      <c r="AA344" s="122">
        <f>IF(Fietsen!H343="Mountainbike",Fietsen!I343,0)</f>
        <v>0</v>
      </c>
      <c r="AB344" s="124"/>
      <c r="AC344" s="122">
        <f>IF(Fietsen!G343="Weg",Fietsen!I343,0)</f>
        <v>0</v>
      </c>
      <c r="AD344" s="122">
        <f>IF(Fietsen!G343="Rollen",Fietsen!I343,0)</f>
        <v>0</v>
      </c>
      <c r="AE344" s="122">
        <f>IF(Fietsen!G343="Veld",Fietsen!I343,0)</f>
        <v>0</v>
      </c>
      <c r="AF344" s="125"/>
      <c r="AG344" s="122">
        <f>IF(Fietsen!E343="Herstel",Fietsen!I343,0)</f>
        <v>0</v>
      </c>
      <c r="AH344" s="122">
        <f>IF(Fietsen!E343="LSD",Fietsen!I343,0)</f>
        <v>0</v>
      </c>
      <c r="AI344" s="122">
        <f>IF(Fietsen!E343="Extensieve uithouding",Fietsen!I343,0)</f>
        <v>0</v>
      </c>
      <c r="AJ344" s="122">
        <f>IF(Fietsen!E343="Intensieve uithouding",Fietsen!I343,0)</f>
        <v>0</v>
      </c>
      <c r="AK344" s="122">
        <f>IF(Fietsen!E343="Interval/Blokken",Fietsen!I343,0)</f>
        <v>0</v>
      </c>
      <c r="AL344" s="122">
        <f>IF(Fietsen!E343="VO2max",Fietsen!I343,0)</f>
        <v>0</v>
      </c>
      <c r="AM344" s="122">
        <f>IF(Fietsen!E343="Snelheid",Fietsen!I343,0)</f>
        <v>0</v>
      </c>
      <c r="AN344" s="122">
        <f>IF(Fietsen!E343="Souplesse",Fietsen!I343,0)</f>
        <v>0</v>
      </c>
      <c r="AO344" s="122">
        <f>IF(Fietsen!E343="Krachtuithouding",Fietsen!I343,0)</f>
        <v>0</v>
      </c>
      <c r="AP344" s="122">
        <f>IF(Fietsen!E343="Explosieve kracht",Fietsen!I343,0)</f>
        <v>0</v>
      </c>
      <c r="AQ344" s="122">
        <f>IF(Fietsen!E343="Wedstrijd",Fietsen!I343,0)</f>
        <v>0</v>
      </c>
      <c r="AR344" s="125"/>
      <c r="AS344" s="141">
        <f>IF(Lopen!G343="Weg",Lopen!H343,0)</f>
        <v>0</v>
      </c>
      <c r="AT344" s="122">
        <f>IF(Lopen!G343="Veld",Lopen!H343,0)</f>
        <v>0</v>
      </c>
      <c r="AU344" s="122">
        <f>IF(Lopen!G343="Piste",Lopen!H343,0)</f>
        <v>0</v>
      </c>
      <c r="AV344" s="139"/>
      <c r="AW344" s="122">
        <f>IF(Lopen!E343="Herstel",Lopen!H343,0)</f>
        <v>0</v>
      </c>
      <c r="AX344" s="122">
        <f>IF(Lopen!E343="Extensieve duur",Lopen!H343,0)</f>
        <v>0</v>
      </c>
      <c r="AY344" s="122">
        <f>IF(Lopen!E343="Tempoloop",Lopen!H343,0)</f>
        <v>0</v>
      </c>
      <c r="AZ344" s="122">
        <f>IF(Lopen!E343="Wisselloop",Lopen!H343,0)</f>
        <v>0</v>
      </c>
      <c r="BA344" s="122">
        <f>IF(Lopen!E343="Blokloop",Lopen!H343,0)</f>
        <v>0</v>
      </c>
      <c r="BB344" s="122">
        <f>IF(Lopen!E343="Versnellingen",Lopen!H343,0)</f>
        <v>0</v>
      </c>
      <c r="BC344" s="122">
        <f>IF(Lopen!E343="Fartlek",Lopen!H343,0)</f>
        <v>0</v>
      </c>
      <c r="BD344" s="122">
        <f>IF(Lopen!E343="Krachttraining",Lopen!H343,0)</f>
        <v>0</v>
      </c>
      <c r="BE344" s="142">
        <f>IF(Lopen!E343="Wedstrijd",Lopen!H343,0)</f>
        <v>0</v>
      </c>
    </row>
    <row r="345" spans="1:57">
      <c r="A345" s="199"/>
      <c r="B345" s="19" t="s">
        <v>13</v>
      </c>
      <c r="C345" s="77">
        <v>40790</v>
      </c>
      <c r="D345" s="153"/>
      <c r="E345" s="86">
        <f>IF(Zwemmen!H344&gt;0,1,0)</f>
        <v>0</v>
      </c>
      <c r="F345" s="86">
        <f>IF(Fietsen!I344&gt;0,1,0)</f>
        <v>0</v>
      </c>
      <c r="G345" s="86">
        <f>IF(Lopen!H344&gt;0,1,0)</f>
        <v>0</v>
      </c>
      <c r="H345" s="107"/>
      <c r="I345" s="97">
        <f>IF(Zwemmen!E344="Zwembad Aalst",1,0)</f>
        <v>0</v>
      </c>
      <c r="J345" s="86">
        <f>IF(Zwemmen!E344="Zwembad Brussel",1,0)</f>
        <v>0</v>
      </c>
      <c r="K345" s="86">
        <f>IF(Zwemmen!E344="Zwembad Wachtebeke",1,0)</f>
        <v>0</v>
      </c>
      <c r="L345" s="86">
        <f>IF(Zwemmen!E344="Zwembad Ander",1,0)</f>
        <v>0</v>
      </c>
      <c r="M345" s="86">
        <f>IF(Zwemmen!E344="Open Water Nieuwdonk",1,0)</f>
        <v>0</v>
      </c>
      <c r="N345" s="86">
        <f>IF(Zwemmen!E344="Open Water Ander",1,0)</f>
        <v>0</v>
      </c>
      <c r="O345" s="104"/>
      <c r="P345" s="86">
        <f t="shared" si="17"/>
        <v>0</v>
      </c>
      <c r="Q345" s="86">
        <f t="shared" si="18"/>
        <v>0</v>
      </c>
      <c r="R345" s="104"/>
      <c r="S345" s="90">
        <f>IF(Zwemmen!F344="Techniek",Zwemmen!I344,0)</f>
        <v>0</v>
      </c>
      <c r="T345" s="90">
        <f>IF(Zwemmen!F344="Extensieve uithouding",Zwemmen!I344,0)</f>
        <v>0</v>
      </c>
      <c r="U345" s="90">
        <f>IF(Zwemmen!F344="Intensieve uithouding",Zwemmen!I344,0)</f>
        <v>0</v>
      </c>
      <c r="V345" s="90">
        <f>IF(Zwemmen!F344="Snelheid",Zwemmen!I344,0)</f>
        <v>0</v>
      </c>
      <c r="W345" s="98">
        <f>IF(Zwemmen!F344="Wedstrijd",Zwemmen!I344,0)</f>
        <v>0</v>
      </c>
      <c r="X345" s="124"/>
      <c r="Y345" s="122">
        <f>IF(Fietsen!H344="Wegfiets",Fietsen!I344,0)</f>
        <v>0</v>
      </c>
      <c r="Z345" s="122">
        <f>IF(Fietsen!H344="Tijdritfiets",Fietsen!I344,0)</f>
        <v>0</v>
      </c>
      <c r="AA345" s="122">
        <f>IF(Fietsen!H344="Mountainbike",Fietsen!I344,0)</f>
        <v>0</v>
      </c>
      <c r="AB345" s="124"/>
      <c r="AC345" s="122">
        <f>IF(Fietsen!G344="Weg",Fietsen!I344,0)</f>
        <v>0</v>
      </c>
      <c r="AD345" s="122">
        <f>IF(Fietsen!G344="Rollen",Fietsen!I344,0)</f>
        <v>0</v>
      </c>
      <c r="AE345" s="122">
        <f>IF(Fietsen!G344="Veld",Fietsen!I344,0)</f>
        <v>0</v>
      </c>
      <c r="AF345" s="125"/>
      <c r="AG345" s="122">
        <f>IF(Fietsen!E344="Herstel",Fietsen!I344,0)</f>
        <v>0</v>
      </c>
      <c r="AH345" s="122">
        <f>IF(Fietsen!E344="LSD",Fietsen!I344,0)</f>
        <v>0</v>
      </c>
      <c r="AI345" s="122">
        <f>IF(Fietsen!E344="Extensieve uithouding",Fietsen!I344,0)</f>
        <v>0</v>
      </c>
      <c r="AJ345" s="122">
        <f>IF(Fietsen!E344="Intensieve uithouding",Fietsen!I344,0)</f>
        <v>0</v>
      </c>
      <c r="AK345" s="122">
        <f>IF(Fietsen!E344="Interval/Blokken",Fietsen!I344,0)</f>
        <v>0</v>
      </c>
      <c r="AL345" s="122">
        <f>IF(Fietsen!E344="VO2max",Fietsen!I344,0)</f>
        <v>0</v>
      </c>
      <c r="AM345" s="122">
        <f>IF(Fietsen!E344="Snelheid",Fietsen!I344,0)</f>
        <v>0</v>
      </c>
      <c r="AN345" s="122">
        <f>IF(Fietsen!E344="Souplesse",Fietsen!I344,0)</f>
        <v>0</v>
      </c>
      <c r="AO345" s="122">
        <f>IF(Fietsen!E344="Krachtuithouding",Fietsen!I344,0)</f>
        <v>0</v>
      </c>
      <c r="AP345" s="122">
        <f>IF(Fietsen!E344="Explosieve kracht",Fietsen!I344,0)</f>
        <v>0</v>
      </c>
      <c r="AQ345" s="122">
        <f>IF(Fietsen!E344="Wedstrijd",Fietsen!I344,0)</f>
        <v>0</v>
      </c>
      <c r="AR345" s="125"/>
      <c r="AS345" s="141">
        <f>IF(Lopen!G344="Weg",Lopen!H344,0)</f>
        <v>0</v>
      </c>
      <c r="AT345" s="122">
        <f>IF(Lopen!G344="Veld",Lopen!H344,0)</f>
        <v>0</v>
      </c>
      <c r="AU345" s="122">
        <f>IF(Lopen!G344="Piste",Lopen!H344,0)</f>
        <v>0</v>
      </c>
      <c r="AV345" s="139"/>
      <c r="AW345" s="122">
        <f>IF(Lopen!E344="Herstel",Lopen!H344,0)</f>
        <v>0</v>
      </c>
      <c r="AX345" s="122">
        <f>IF(Lopen!E344="Extensieve duur",Lopen!H344,0)</f>
        <v>0</v>
      </c>
      <c r="AY345" s="122">
        <f>IF(Lopen!E344="Tempoloop",Lopen!H344,0)</f>
        <v>0</v>
      </c>
      <c r="AZ345" s="122">
        <f>IF(Lopen!E344="Wisselloop",Lopen!H344,0)</f>
        <v>0</v>
      </c>
      <c r="BA345" s="122">
        <f>IF(Lopen!E344="Blokloop",Lopen!H344,0)</f>
        <v>0</v>
      </c>
      <c r="BB345" s="122">
        <f>IF(Lopen!E344="Versnellingen",Lopen!H344,0)</f>
        <v>0</v>
      </c>
      <c r="BC345" s="122">
        <f>IF(Lopen!E344="Fartlek",Lopen!H344,0)</f>
        <v>0</v>
      </c>
      <c r="BD345" s="122">
        <f>IF(Lopen!E344="Krachttraining",Lopen!H344,0)</f>
        <v>0</v>
      </c>
      <c r="BE345" s="142">
        <f>IF(Lopen!E344="Wedstrijd",Lopen!H344,0)</f>
        <v>0</v>
      </c>
    </row>
    <row r="346" spans="1:57">
      <c r="A346" s="199" t="s">
        <v>69</v>
      </c>
      <c r="B346" s="83" t="s">
        <v>14</v>
      </c>
      <c r="C346" s="75">
        <v>40791</v>
      </c>
      <c r="D346" s="153"/>
      <c r="E346" s="85">
        <f>IF(Zwemmen!H345&gt;0,1,0)</f>
        <v>0</v>
      </c>
      <c r="F346" s="85">
        <f>IF(Fietsen!I345&gt;0,1,0)</f>
        <v>0</v>
      </c>
      <c r="G346" s="85">
        <f>IF(Lopen!H345&gt;0,1,0)</f>
        <v>0</v>
      </c>
      <c r="H346" s="107"/>
      <c r="I346" s="95">
        <f>IF(Zwemmen!E345="Zwembad Aalst",1,0)</f>
        <v>0</v>
      </c>
      <c r="J346" s="85">
        <f>IF(Zwemmen!E345="Zwembad Brussel",1,0)</f>
        <v>0</v>
      </c>
      <c r="K346" s="85">
        <f>IF(Zwemmen!E345="Zwembad Wachtebeke",1,0)</f>
        <v>0</v>
      </c>
      <c r="L346" s="85">
        <f>IF(Zwemmen!E345="Zwembad Ander",1,0)</f>
        <v>0</v>
      </c>
      <c r="M346" s="85">
        <f>IF(Zwemmen!E345="Open Water Nieuwdonk",1,0)</f>
        <v>0</v>
      </c>
      <c r="N346" s="85">
        <f>IF(Zwemmen!E345="Open Water Ander",1,0)</f>
        <v>0</v>
      </c>
      <c r="O346" s="104"/>
      <c r="P346" s="85">
        <f t="shared" si="17"/>
        <v>0</v>
      </c>
      <c r="Q346" s="85">
        <f t="shared" si="18"/>
        <v>0</v>
      </c>
      <c r="R346" s="104"/>
      <c r="S346" s="89">
        <f>IF(Zwemmen!F345="Techniek",Zwemmen!I345,0)</f>
        <v>0</v>
      </c>
      <c r="T346" s="89">
        <f>IF(Zwemmen!F345="Extensieve uithouding",Zwemmen!I345,0)</f>
        <v>0</v>
      </c>
      <c r="U346" s="89">
        <f>IF(Zwemmen!F345="Intensieve uithouding",Zwemmen!I345,0)</f>
        <v>0</v>
      </c>
      <c r="V346" s="89">
        <f>IF(Zwemmen!F345="Snelheid",Zwemmen!I345,0)</f>
        <v>0</v>
      </c>
      <c r="W346" s="96">
        <f>IF(Zwemmen!F345="Wedstrijd",Zwemmen!I345,0)</f>
        <v>0</v>
      </c>
      <c r="X346" s="124"/>
      <c r="Y346" s="8">
        <f>IF(Fietsen!H345="Wegfiets",Fietsen!I345,0)</f>
        <v>0</v>
      </c>
      <c r="Z346" s="8">
        <f>IF(Fietsen!H345="Tijdritfiets",Fietsen!I345,0)</f>
        <v>0</v>
      </c>
      <c r="AA346" s="8">
        <f>IF(Fietsen!H345="Mountainbike",Fietsen!I345,0)</f>
        <v>0</v>
      </c>
      <c r="AB346" s="124"/>
      <c r="AC346" s="8">
        <f>IF(Fietsen!G345="Weg",Fietsen!I345,0)</f>
        <v>0</v>
      </c>
      <c r="AD346" s="8">
        <f>IF(Fietsen!G345="Rollen",Fietsen!I345,0)</f>
        <v>0</v>
      </c>
      <c r="AE346" s="8">
        <f>IF(Fietsen!G345="Veld",Fietsen!I345,0)</f>
        <v>0</v>
      </c>
      <c r="AF346" s="125"/>
      <c r="AG346" s="8">
        <f>IF(Fietsen!E345="Herstel",Fietsen!I345,0)</f>
        <v>0</v>
      </c>
      <c r="AH346" s="8">
        <f>IF(Fietsen!E345="LSD",Fietsen!I345,0)</f>
        <v>0</v>
      </c>
      <c r="AI346" s="8">
        <f>IF(Fietsen!E345="Extensieve uithouding",Fietsen!I345,0)</f>
        <v>0</v>
      </c>
      <c r="AJ346" s="8">
        <f>IF(Fietsen!E345="Intensieve uithouding",Fietsen!I345,0)</f>
        <v>0</v>
      </c>
      <c r="AK346" s="8">
        <f>IF(Fietsen!E345="Interval/Blokken",Fietsen!I345,0)</f>
        <v>0</v>
      </c>
      <c r="AL346" s="8">
        <f>IF(Fietsen!E345="VO2max",Fietsen!I345,0)</f>
        <v>0</v>
      </c>
      <c r="AM346" s="8">
        <f>IF(Fietsen!E345="Snelheid",Fietsen!I345,0)</f>
        <v>0</v>
      </c>
      <c r="AN346" s="8">
        <f>IF(Fietsen!E345="Souplesse",Fietsen!I345,0)</f>
        <v>0</v>
      </c>
      <c r="AO346" s="8">
        <f>IF(Fietsen!E345="Krachtuithouding",Fietsen!I345,0)</f>
        <v>0</v>
      </c>
      <c r="AP346" s="8">
        <f>IF(Fietsen!E345="Explosieve kracht",Fietsen!I345,0)</f>
        <v>0</v>
      </c>
      <c r="AQ346" s="8">
        <f>IF(Fietsen!E345="Wedstrijd",Fietsen!I345,0)</f>
        <v>0</v>
      </c>
      <c r="AR346" s="125"/>
      <c r="AS346" s="143">
        <f>IF(Lopen!G345="Weg",Lopen!H345,0)</f>
        <v>0</v>
      </c>
      <c r="AT346" s="8">
        <f>IF(Lopen!G345="Veld",Lopen!H345,0)</f>
        <v>0</v>
      </c>
      <c r="AU346" s="8">
        <f>IF(Lopen!G345="Piste",Lopen!H345,0)</f>
        <v>0</v>
      </c>
      <c r="AV346" s="139"/>
      <c r="AW346" s="8">
        <f>IF(Lopen!E345="Herstel",Lopen!H345,0)</f>
        <v>0</v>
      </c>
      <c r="AX346" s="8">
        <f>IF(Lopen!E345="Extensieve duur",Lopen!H345,0)</f>
        <v>0</v>
      </c>
      <c r="AY346" s="8">
        <f>IF(Lopen!E345="Tempoloop",Lopen!H345,0)</f>
        <v>0</v>
      </c>
      <c r="AZ346" s="8">
        <f>IF(Lopen!E345="Wisselloop",Lopen!H345,0)</f>
        <v>0</v>
      </c>
      <c r="BA346" s="8">
        <f>IF(Lopen!E345="Blokloop",Lopen!H345,0)</f>
        <v>0</v>
      </c>
      <c r="BB346" s="8">
        <f>IF(Lopen!E345="Versnellingen",Lopen!H345,0)</f>
        <v>0</v>
      </c>
      <c r="BC346" s="8">
        <f>IF(Lopen!E345="Fartlek",Lopen!H345,0)</f>
        <v>0</v>
      </c>
      <c r="BD346" s="8">
        <f>IF(Lopen!E345="Krachttraining",Lopen!H345,0)</f>
        <v>0</v>
      </c>
      <c r="BE346" s="144">
        <f>IF(Lopen!E345="Wedstrijd",Lopen!H345,0)</f>
        <v>0</v>
      </c>
    </row>
    <row r="347" spans="1:57">
      <c r="A347" s="199"/>
      <c r="B347" s="83" t="s">
        <v>15</v>
      </c>
      <c r="C347" s="75">
        <v>40792</v>
      </c>
      <c r="D347" s="153"/>
      <c r="E347" s="85">
        <f>IF(Zwemmen!H346&gt;0,1,0)</f>
        <v>0</v>
      </c>
      <c r="F347" s="85">
        <f>IF(Fietsen!I346&gt;0,1,0)</f>
        <v>0</v>
      </c>
      <c r="G347" s="85">
        <f>IF(Lopen!H346&gt;0,1,0)</f>
        <v>0</v>
      </c>
      <c r="H347" s="107"/>
      <c r="I347" s="95">
        <f>IF(Zwemmen!E346="Zwembad Aalst",1,0)</f>
        <v>0</v>
      </c>
      <c r="J347" s="85">
        <f>IF(Zwemmen!E346="Zwembad Brussel",1,0)</f>
        <v>0</v>
      </c>
      <c r="K347" s="85">
        <f>IF(Zwemmen!E346="Zwembad Wachtebeke",1,0)</f>
        <v>0</v>
      </c>
      <c r="L347" s="85">
        <f>IF(Zwemmen!E346="Zwembad Ander",1,0)</f>
        <v>0</v>
      </c>
      <c r="M347" s="85">
        <f>IF(Zwemmen!E346="Open Water Nieuwdonk",1,0)</f>
        <v>0</v>
      </c>
      <c r="N347" s="85">
        <f>IF(Zwemmen!E346="Open Water Ander",1,0)</f>
        <v>0</v>
      </c>
      <c r="O347" s="104"/>
      <c r="P347" s="85">
        <f t="shared" si="17"/>
        <v>0</v>
      </c>
      <c r="Q347" s="85">
        <f t="shared" si="18"/>
        <v>0</v>
      </c>
      <c r="R347" s="104"/>
      <c r="S347" s="89">
        <f>IF(Zwemmen!F346="Techniek",Zwemmen!I346,0)</f>
        <v>0</v>
      </c>
      <c r="T347" s="89">
        <f>IF(Zwemmen!F346="Extensieve uithouding",Zwemmen!I346,0)</f>
        <v>0</v>
      </c>
      <c r="U347" s="89">
        <f>IF(Zwemmen!F346="Intensieve uithouding",Zwemmen!I346,0)</f>
        <v>0</v>
      </c>
      <c r="V347" s="89">
        <f>IF(Zwemmen!F346="Snelheid",Zwemmen!I346,0)</f>
        <v>0</v>
      </c>
      <c r="W347" s="96">
        <f>IF(Zwemmen!F346="Wedstrijd",Zwemmen!I346,0)</f>
        <v>0</v>
      </c>
      <c r="X347" s="124"/>
      <c r="Y347" s="8">
        <f>IF(Fietsen!H346="Wegfiets",Fietsen!I346,0)</f>
        <v>0</v>
      </c>
      <c r="Z347" s="8">
        <f>IF(Fietsen!H346="Tijdritfiets",Fietsen!I346,0)</f>
        <v>0</v>
      </c>
      <c r="AA347" s="8">
        <f>IF(Fietsen!H346="Mountainbike",Fietsen!I346,0)</f>
        <v>0</v>
      </c>
      <c r="AB347" s="124"/>
      <c r="AC347" s="8">
        <f>IF(Fietsen!G346="Weg",Fietsen!I346,0)</f>
        <v>0</v>
      </c>
      <c r="AD347" s="8">
        <f>IF(Fietsen!G346="Rollen",Fietsen!I346,0)</f>
        <v>0</v>
      </c>
      <c r="AE347" s="8">
        <f>IF(Fietsen!G346="Veld",Fietsen!I346,0)</f>
        <v>0</v>
      </c>
      <c r="AF347" s="125"/>
      <c r="AG347" s="8">
        <f>IF(Fietsen!E346="Herstel",Fietsen!I346,0)</f>
        <v>0</v>
      </c>
      <c r="AH347" s="8">
        <f>IF(Fietsen!E346="LSD",Fietsen!I346,0)</f>
        <v>0</v>
      </c>
      <c r="AI347" s="8">
        <f>IF(Fietsen!E346="Extensieve uithouding",Fietsen!I346,0)</f>
        <v>0</v>
      </c>
      <c r="AJ347" s="8">
        <f>IF(Fietsen!E346="Intensieve uithouding",Fietsen!I346,0)</f>
        <v>0</v>
      </c>
      <c r="AK347" s="8">
        <f>IF(Fietsen!E346="Interval/Blokken",Fietsen!I346,0)</f>
        <v>0</v>
      </c>
      <c r="AL347" s="8">
        <f>IF(Fietsen!E346="VO2max",Fietsen!I346,0)</f>
        <v>0</v>
      </c>
      <c r="AM347" s="8">
        <f>IF(Fietsen!E346="Snelheid",Fietsen!I346,0)</f>
        <v>0</v>
      </c>
      <c r="AN347" s="8">
        <f>IF(Fietsen!E346="Souplesse",Fietsen!I346,0)</f>
        <v>0</v>
      </c>
      <c r="AO347" s="8">
        <f>IF(Fietsen!E346="Krachtuithouding",Fietsen!I346,0)</f>
        <v>0</v>
      </c>
      <c r="AP347" s="8">
        <f>IF(Fietsen!E346="Explosieve kracht",Fietsen!I346,0)</f>
        <v>0</v>
      </c>
      <c r="AQ347" s="8">
        <f>IF(Fietsen!E346="Wedstrijd",Fietsen!I346,0)</f>
        <v>0</v>
      </c>
      <c r="AR347" s="125"/>
      <c r="AS347" s="143">
        <f>IF(Lopen!G346="Weg",Lopen!H346,0)</f>
        <v>0</v>
      </c>
      <c r="AT347" s="8">
        <f>IF(Lopen!G346="Veld",Lopen!H346,0)</f>
        <v>0</v>
      </c>
      <c r="AU347" s="8">
        <f>IF(Lopen!G346="Piste",Lopen!H346,0)</f>
        <v>0</v>
      </c>
      <c r="AV347" s="139"/>
      <c r="AW347" s="8">
        <f>IF(Lopen!E346="Herstel",Lopen!H346,0)</f>
        <v>0</v>
      </c>
      <c r="AX347" s="8">
        <f>IF(Lopen!E346="Extensieve duur",Lopen!H346,0)</f>
        <v>0</v>
      </c>
      <c r="AY347" s="8">
        <f>IF(Lopen!E346="Tempoloop",Lopen!H346,0)</f>
        <v>0</v>
      </c>
      <c r="AZ347" s="8">
        <f>IF(Lopen!E346="Wisselloop",Lopen!H346,0)</f>
        <v>0</v>
      </c>
      <c r="BA347" s="8">
        <f>IF(Lopen!E346="Blokloop",Lopen!H346,0)</f>
        <v>0</v>
      </c>
      <c r="BB347" s="8">
        <f>IF(Lopen!E346="Versnellingen",Lopen!H346,0)</f>
        <v>0</v>
      </c>
      <c r="BC347" s="8">
        <f>IF(Lopen!E346="Fartlek",Lopen!H346,0)</f>
        <v>0</v>
      </c>
      <c r="BD347" s="8">
        <f>IF(Lopen!E346="Krachttraining",Lopen!H346,0)</f>
        <v>0</v>
      </c>
      <c r="BE347" s="144">
        <f>IF(Lopen!E346="Wedstrijd",Lopen!H346,0)</f>
        <v>0</v>
      </c>
    </row>
    <row r="348" spans="1:57">
      <c r="A348" s="199"/>
      <c r="B348" s="83" t="s">
        <v>16</v>
      </c>
      <c r="C348" s="75">
        <v>40793</v>
      </c>
      <c r="D348" s="153"/>
      <c r="E348" s="85">
        <f>IF(Zwemmen!H347&gt;0,1,0)</f>
        <v>0</v>
      </c>
      <c r="F348" s="85">
        <f>IF(Fietsen!I347&gt;0,1,0)</f>
        <v>0</v>
      </c>
      <c r="G348" s="85">
        <f>IF(Lopen!H347&gt;0,1,0)</f>
        <v>0</v>
      </c>
      <c r="H348" s="107"/>
      <c r="I348" s="95">
        <f>IF(Zwemmen!E347="Zwembad Aalst",1,0)</f>
        <v>0</v>
      </c>
      <c r="J348" s="85">
        <f>IF(Zwemmen!E347="Zwembad Brussel",1,0)</f>
        <v>0</v>
      </c>
      <c r="K348" s="85">
        <f>IF(Zwemmen!E347="Zwembad Wachtebeke",1,0)</f>
        <v>0</v>
      </c>
      <c r="L348" s="85">
        <f>IF(Zwemmen!E347="Zwembad Ander",1,0)</f>
        <v>0</v>
      </c>
      <c r="M348" s="85">
        <f>IF(Zwemmen!E347="Open Water Nieuwdonk",1,0)</f>
        <v>0</v>
      </c>
      <c r="N348" s="85">
        <f>IF(Zwemmen!E347="Open Water Ander",1,0)</f>
        <v>0</v>
      </c>
      <c r="O348" s="104"/>
      <c r="P348" s="85">
        <f t="shared" si="17"/>
        <v>0</v>
      </c>
      <c r="Q348" s="85">
        <f t="shared" si="18"/>
        <v>0</v>
      </c>
      <c r="R348" s="104"/>
      <c r="S348" s="89">
        <f>IF(Zwemmen!F347="Techniek",Zwemmen!I347,0)</f>
        <v>0</v>
      </c>
      <c r="T348" s="89">
        <f>IF(Zwemmen!F347="Extensieve uithouding",Zwemmen!I347,0)</f>
        <v>0</v>
      </c>
      <c r="U348" s="89">
        <f>IF(Zwemmen!F347="Intensieve uithouding",Zwemmen!I347,0)</f>
        <v>0</v>
      </c>
      <c r="V348" s="89">
        <f>IF(Zwemmen!F347="Snelheid",Zwemmen!I347,0)</f>
        <v>0</v>
      </c>
      <c r="W348" s="96">
        <f>IF(Zwemmen!F347="Wedstrijd",Zwemmen!I347,0)</f>
        <v>0</v>
      </c>
      <c r="X348" s="124"/>
      <c r="Y348" s="8">
        <f>IF(Fietsen!H347="Wegfiets",Fietsen!I347,0)</f>
        <v>0</v>
      </c>
      <c r="Z348" s="8">
        <f>IF(Fietsen!H347="Tijdritfiets",Fietsen!I347,0)</f>
        <v>0</v>
      </c>
      <c r="AA348" s="8">
        <f>IF(Fietsen!H347="Mountainbike",Fietsen!I347,0)</f>
        <v>0</v>
      </c>
      <c r="AB348" s="124"/>
      <c r="AC348" s="8">
        <f>IF(Fietsen!G347="Weg",Fietsen!I347,0)</f>
        <v>0</v>
      </c>
      <c r="AD348" s="8">
        <f>IF(Fietsen!G347="Rollen",Fietsen!I347,0)</f>
        <v>0</v>
      </c>
      <c r="AE348" s="8">
        <f>IF(Fietsen!G347="Veld",Fietsen!I347,0)</f>
        <v>0</v>
      </c>
      <c r="AF348" s="125"/>
      <c r="AG348" s="8">
        <f>IF(Fietsen!E347="Herstel",Fietsen!I347,0)</f>
        <v>0</v>
      </c>
      <c r="AH348" s="8">
        <f>IF(Fietsen!E347="LSD",Fietsen!I347,0)</f>
        <v>0</v>
      </c>
      <c r="AI348" s="8">
        <f>IF(Fietsen!E347="Extensieve uithouding",Fietsen!I347,0)</f>
        <v>0</v>
      </c>
      <c r="AJ348" s="8">
        <f>IF(Fietsen!E347="Intensieve uithouding",Fietsen!I347,0)</f>
        <v>0</v>
      </c>
      <c r="AK348" s="8">
        <f>IF(Fietsen!E347="Interval/Blokken",Fietsen!I347,0)</f>
        <v>0</v>
      </c>
      <c r="AL348" s="8">
        <f>IF(Fietsen!E347="VO2max",Fietsen!I347,0)</f>
        <v>0</v>
      </c>
      <c r="AM348" s="8">
        <f>IF(Fietsen!E347="Snelheid",Fietsen!I347,0)</f>
        <v>0</v>
      </c>
      <c r="AN348" s="8">
        <f>IF(Fietsen!E347="Souplesse",Fietsen!I347,0)</f>
        <v>0</v>
      </c>
      <c r="AO348" s="8">
        <f>IF(Fietsen!E347="Krachtuithouding",Fietsen!I347,0)</f>
        <v>0</v>
      </c>
      <c r="AP348" s="8">
        <f>IF(Fietsen!E347="Explosieve kracht",Fietsen!I347,0)</f>
        <v>0</v>
      </c>
      <c r="AQ348" s="8">
        <f>IF(Fietsen!E347="Wedstrijd",Fietsen!I347,0)</f>
        <v>0</v>
      </c>
      <c r="AR348" s="125"/>
      <c r="AS348" s="143">
        <f>IF(Lopen!G347="Weg",Lopen!H347,0)</f>
        <v>0</v>
      </c>
      <c r="AT348" s="8">
        <f>IF(Lopen!G347="Veld",Lopen!H347,0)</f>
        <v>0</v>
      </c>
      <c r="AU348" s="8">
        <f>IF(Lopen!G347="Piste",Lopen!H347,0)</f>
        <v>0</v>
      </c>
      <c r="AV348" s="139"/>
      <c r="AW348" s="8">
        <f>IF(Lopen!E347="Herstel",Lopen!H347,0)</f>
        <v>0</v>
      </c>
      <c r="AX348" s="8">
        <f>IF(Lopen!E347="Extensieve duur",Lopen!H347,0)</f>
        <v>0</v>
      </c>
      <c r="AY348" s="8">
        <f>IF(Lopen!E347="Tempoloop",Lopen!H347,0)</f>
        <v>0</v>
      </c>
      <c r="AZ348" s="8">
        <f>IF(Lopen!E347="Wisselloop",Lopen!H347,0)</f>
        <v>0</v>
      </c>
      <c r="BA348" s="8">
        <f>IF(Lopen!E347="Blokloop",Lopen!H347,0)</f>
        <v>0</v>
      </c>
      <c r="BB348" s="8">
        <f>IF(Lopen!E347="Versnellingen",Lopen!H347,0)</f>
        <v>0</v>
      </c>
      <c r="BC348" s="8">
        <f>IF(Lopen!E347="Fartlek",Lopen!H347,0)</f>
        <v>0</v>
      </c>
      <c r="BD348" s="8">
        <f>IF(Lopen!E347="Krachttraining",Lopen!H347,0)</f>
        <v>0</v>
      </c>
      <c r="BE348" s="144">
        <f>IF(Lopen!E347="Wedstrijd",Lopen!H347,0)</f>
        <v>0</v>
      </c>
    </row>
    <row r="349" spans="1:57">
      <c r="A349" s="199"/>
      <c r="B349" s="83" t="s">
        <v>17</v>
      </c>
      <c r="C349" s="75">
        <v>40794</v>
      </c>
      <c r="D349" s="153"/>
      <c r="E349" s="85">
        <f>IF(Zwemmen!H348&gt;0,1,0)</f>
        <v>0</v>
      </c>
      <c r="F349" s="85">
        <f>IF(Fietsen!I348&gt;0,1,0)</f>
        <v>0</v>
      </c>
      <c r="G349" s="85">
        <f>IF(Lopen!H348&gt;0,1,0)</f>
        <v>0</v>
      </c>
      <c r="H349" s="107"/>
      <c r="I349" s="95">
        <f>IF(Zwemmen!E348="Zwembad Aalst",1,0)</f>
        <v>0</v>
      </c>
      <c r="J349" s="85">
        <f>IF(Zwemmen!E348="Zwembad Brussel",1,0)</f>
        <v>0</v>
      </c>
      <c r="K349" s="85">
        <f>IF(Zwemmen!E348="Zwembad Wachtebeke",1,0)</f>
        <v>0</v>
      </c>
      <c r="L349" s="85">
        <f>IF(Zwemmen!E348="Zwembad Ander",1,0)</f>
        <v>0</v>
      </c>
      <c r="M349" s="85">
        <f>IF(Zwemmen!E348="Open Water Nieuwdonk",1,0)</f>
        <v>0</v>
      </c>
      <c r="N349" s="85">
        <f>IF(Zwemmen!E348="Open Water Ander",1,0)</f>
        <v>0</v>
      </c>
      <c r="O349" s="104"/>
      <c r="P349" s="85">
        <f t="shared" si="17"/>
        <v>0</v>
      </c>
      <c r="Q349" s="85">
        <f t="shared" si="18"/>
        <v>0</v>
      </c>
      <c r="R349" s="104"/>
      <c r="S349" s="89">
        <f>IF(Zwemmen!F348="Techniek",Zwemmen!I348,0)</f>
        <v>0</v>
      </c>
      <c r="T349" s="89">
        <f>IF(Zwemmen!F348="Extensieve uithouding",Zwemmen!I348,0)</f>
        <v>0</v>
      </c>
      <c r="U349" s="89">
        <f>IF(Zwemmen!F348="Intensieve uithouding",Zwemmen!I348,0)</f>
        <v>0</v>
      </c>
      <c r="V349" s="89">
        <f>IF(Zwemmen!F348="Snelheid",Zwemmen!I348,0)</f>
        <v>0</v>
      </c>
      <c r="W349" s="96">
        <f>IF(Zwemmen!F348="Wedstrijd",Zwemmen!I348,0)</f>
        <v>0</v>
      </c>
      <c r="X349" s="124"/>
      <c r="Y349" s="8">
        <f>IF(Fietsen!H348="Wegfiets",Fietsen!I348,0)</f>
        <v>0</v>
      </c>
      <c r="Z349" s="8">
        <f>IF(Fietsen!H348="Tijdritfiets",Fietsen!I348,0)</f>
        <v>0</v>
      </c>
      <c r="AA349" s="8">
        <f>IF(Fietsen!H348="Mountainbike",Fietsen!I348,0)</f>
        <v>0</v>
      </c>
      <c r="AB349" s="124"/>
      <c r="AC349" s="8">
        <f>IF(Fietsen!G348="Weg",Fietsen!I348,0)</f>
        <v>0</v>
      </c>
      <c r="AD349" s="8">
        <f>IF(Fietsen!G348="Rollen",Fietsen!I348,0)</f>
        <v>0</v>
      </c>
      <c r="AE349" s="8">
        <f>IF(Fietsen!G348="Veld",Fietsen!I348,0)</f>
        <v>0</v>
      </c>
      <c r="AF349" s="125"/>
      <c r="AG349" s="8">
        <f>IF(Fietsen!E348="Herstel",Fietsen!I348,0)</f>
        <v>0</v>
      </c>
      <c r="AH349" s="8">
        <f>IF(Fietsen!E348="LSD",Fietsen!I348,0)</f>
        <v>0</v>
      </c>
      <c r="AI349" s="8">
        <f>IF(Fietsen!E348="Extensieve uithouding",Fietsen!I348,0)</f>
        <v>0</v>
      </c>
      <c r="AJ349" s="8">
        <f>IF(Fietsen!E348="Intensieve uithouding",Fietsen!I348,0)</f>
        <v>0</v>
      </c>
      <c r="AK349" s="8">
        <f>IF(Fietsen!E348="Interval/Blokken",Fietsen!I348,0)</f>
        <v>0</v>
      </c>
      <c r="AL349" s="8">
        <f>IF(Fietsen!E348="VO2max",Fietsen!I348,0)</f>
        <v>0</v>
      </c>
      <c r="AM349" s="8">
        <f>IF(Fietsen!E348="Snelheid",Fietsen!I348,0)</f>
        <v>0</v>
      </c>
      <c r="AN349" s="8">
        <f>IF(Fietsen!E348="Souplesse",Fietsen!I348,0)</f>
        <v>0</v>
      </c>
      <c r="AO349" s="8">
        <f>IF(Fietsen!E348="Krachtuithouding",Fietsen!I348,0)</f>
        <v>0</v>
      </c>
      <c r="AP349" s="8">
        <f>IF(Fietsen!E348="Explosieve kracht",Fietsen!I348,0)</f>
        <v>0</v>
      </c>
      <c r="AQ349" s="8">
        <f>IF(Fietsen!E348="Wedstrijd",Fietsen!I348,0)</f>
        <v>0</v>
      </c>
      <c r="AR349" s="125"/>
      <c r="AS349" s="143">
        <f>IF(Lopen!G348="Weg",Lopen!H348,0)</f>
        <v>0</v>
      </c>
      <c r="AT349" s="8">
        <f>IF(Lopen!G348="Veld",Lopen!H348,0)</f>
        <v>0</v>
      </c>
      <c r="AU349" s="8">
        <f>IF(Lopen!G348="Piste",Lopen!H348,0)</f>
        <v>0</v>
      </c>
      <c r="AV349" s="139"/>
      <c r="AW349" s="8">
        <f>IF(Lopen!E348="Herstel",Lopen!H348,0)</f>
        <v>0</v>
      </c>
      <c r="AX349" s="8">
        <f>IF(Lopen!E348="Extensieve duur",Lopen!H348,0)</f>
        <v>0</v>
      </c>
      <c r="AY349" s="8">
        <f>IF(Lopen!E348="Tempoloop",Lopen!H348,0)</f>
        <v>0</v>
      </c>
      <c r="AZ349" s="8">
        <f>IF(Lopen!E348="Wisselloop",Lopen!H348,0)</f>
        <v>0</v>
      </c>
      <c r="BA349" s="8">
        <f>IF(Lopen!E348="Blokloop",Lopen!H348,0)</f>
        <v>0</v>
      </c>
      <c r="BB349" s="8">
        <f>IF(Lopen!E348="Versnellingen",Lopen!H348,0)</f>
        <v>0</v>
      </c>
      <c r="BC349" s="8">
        <f>IF(Lopen!E348="Fartlek",Lopen!H348,0)</f>
        <v>0</v>
      </c>
      <c r="BD349" s="8">
        <f>IF(Lopen!E348="Krachttraining",Lopen!H348,0)</f>
        <v>0</v>
      </c>
      <c r="BE349" s="144">
        <f>IF(Lopen!E348="Wedstrijd",Lopen!H348,0)</f>
        <v>0</v>
      </c>
    </row>
    <row r="350" spans="1:57">
      <c r="A350" s="199"/>
      <c r="B350" s="83" t="s">
        <v>11</v>
      </c>
      <c r="C350" s="75">
        <v>40795</v>
      </c>
      <c r="D350" s="153"/>
      <c r="E350" s="85">
        <f>IF(Zwemmen!H349&gt;0,1,0)</f>
        <v>0</v>
      </c>
      <c r="F350" s="85">
        <f>IF(Fietsen!I349&gt;0,1,0)</f>
        <v>0</v>
      </c>
      <c r="G350" s="85">
        <f>IF(Lopen!H349&gt;0,1,0)</f>
        <v>0</v>
      </c>
      <c r="H350" s="107"/>
      <c r="I350" s="95">
        <f>IF(Zwemmen!E349="Zwembad Aalst",1,0)</f>
        <v>0</v>
      </c>
      <c r="J350" s="85">
        <f>IF(Zwemmen!E349="Zwembad Brussel",1,0)</f>
        <v>0</v>
      </c>
      <c r="K350" s="85">
        <f>IF(Zwemmen!E349="Zwembad Wachtebeke",1,0)</f>
        <v>0</v>
      </c>
      <c r="L350" s="85">
        <f>IF(Zwemmen!E349="Zwembad Ander",1,0)</f>
        <v>0</v>
      </c>
      <c r="M350" s="85">
        <f>IF(Zwemmen!E349="Open Water Nieuwdonk",1,0)</f>
        <v>0</v>
      </c>
      <c r="N350" s="85">
        <f>IF(Zwemmen!E349="Open Water Ander",1,0)</f>
        <v>0</v>
      </c>
      <c r="O350" s="104"/>
      <c r="P350" s="85">
        <f t="shared" si="17"/>
        <v>0</v>
      </c>
      <c r="Q350" s="85">
        <f t="shared" si="18"/>
        <v>0</v>
      </c>
      <c r="R350" s="104"/>
      <c r="S350" s="89">
        <f>IF(Zwemmen!F349="Techniek",Zwemmen!I349,0)</f>
        <v>0</v>
      </c>
      <c r="T350" s="89">
        <f>IF(Zwemmen!F349="Extensieve uithouding",Zwemmen!I349,0)</f>
        <v>0</v>
      </c>
      <c r="U350" s="89">
        <f>IF(Zwemmen!F349="Intensieve uithouding",Zwemmen!I349,0)</f>
        <v>0</v>
      </c>
      <c r="V350" s="89">
        <f>IF(Zwemmen!F349="Snelheid",Zwemmen!I349,0)</f>
        <v>0</v>
      </c>
      <c r="W350" s="96">
        <f>IF(Zwemmen!F349="Wedstrijd",Zwemmen!I349,0)</f>
        <v>0</v>
      </c>
      <c r="X350" s="124"/>
      <c r="Y350" s="8">
        <f>IF(Fietsen!H349="Wegfiets",Fietsen!I349,0)</f>
        <v>0</v>
      </c>
      <c r="Z350" s="8">
        <f>IF(Fietsen!H349="Tijdritfiets",Fietsen!I349,0)</f>
        <v>0</v>
      </c>
      <c r="AA350" s="8">
        <f>IF(Fietsen!H349="Mountainbike",Fietsen!I349,0)</f>
        <v>0</v>
      </c>
      <c r="AB350" s="124"/>
      <c r="AC350" s="8">
        <f>IF(Fietsen!G349="Weg",Fietsen!I349,0)</f>
        <v>0</v>
      </c>
      <c r="AD350" s="8">
        <f>IF(Fietsen!G349="Rollen",Fietsen!I349,0)</f>
        <v>0</v>
      </c>
      <c r="AE350" s="8">
        <f>IF(Fietsen!G349="Veld",Fietsen!I349,0)</f>
        <v>0</v>
      </c>
      <c r="AF350" s="125"/>
      <c r="AG350" s="8">
        <f>IF(Fietsen!E349="Herstel",Fietsen!I349,0)</f>
        <v>0</v>
      </c>
      <c r="AH350" s="8">
        <f>IF(Fietsen!E349="LSD",Fietsen!I349,0)</f>
        <v>0</v>
      </c>
      <c r="AI350" s="8">
        <f>IF(Fietsen!E349="Extensieve uithouding",Fietsen!I349,0)</f>
        <v>0</v>
      </c>
      <c r="AJ350" s="8">
        <f>IF(Fietsen!E349="Intensieve uithouding",Fietsen!I349,0)</f>
        <v>0</v>
      </c>
      <c r="AK350" s="8">
        <f>IF(Fietsen!E349="Interval/Blokken",Fietsen!I349,0)</f>
        <v>0</v>
      </c>
      <c r="AL350" s="8">
        <f>IF(Fietsen!E349="VO2max",Fietsen!I349,0)</f>
        <v>0</v>
      </c>
      <c r="AM350" s="8">
        <f>IF(Fietsen!E349="Snelheid",Fietsen!I349,0)</f>
        <v>0</v>
      </c>
      <c r="AN350" s="8">
        <f>IF(Fietsen!E349="Souplesse",Fietsen!I349,0)</f>
        <v>0</v>
      </c>
      <c r="AO350" s="8">
        <f>IF(Fietsen!E349="Krachtuithouding",Fietsen!I349,0)</f>
        <v>0</v>
      </c>
      <c r="AP350" s="8">
        <f>IF(Fietsen!E349="Explosieve kracht",Fietsen!I349,0)</f>
        <v>0</v>
      </c>
      <c r="AQ350" s="8">
        <f>IF(Fietsen!E349="Wedstrijd",Fietsen!I349,0)</f>
        <v>0</v>
      </c>
      <c r="AR350" s="125"/>
      <c r="AS350" s="143">
        <f>IF(Lopen!G349="Weg",Lopen!H349,0)</f>
        <v>0</v>
      </c>
      <c r="AT350" s="8">
        <f>IF(Lopen!G349="Veld",Lopen!H349,0)</f>
        <v>0</v>
      </c>
      <c r="AU350" s="8">
        <f>IF(Lopen!G349="Piste",Lopen!H349,0)</f>
        <v>0</v>
      </c>
      <c r="AV350" s="139"/>
      <c r="AW350" s="8">
        <f>IF(Lopen!E349="Herstel",Lopen!H349,0)</f>
        <v>0</v>
      </c>
      <c r="AX350" s="8">
        <f>IF(Lopen!E349="Extensieve duur",Lopen!H349,0)</f>
        <v>0</v>
      </c>
      <c r="AY350" s="8">
        <f>IF(Lopen!E349="Tempoloop",Lopen!H349,0)</f>
        <v>0</v>
      </c>
      <c r="AZ350" s="8">
        <f>IF(Lopen!E349="Wisselloop",Lopen!H349,0)</f>
        <v>0</v>
      </c>
      <c r="BA350" s="8">
        <f>IF(Lopen!E349="Blokloop",Lopen!H349,0)</f>
        <v>0</v>
      </c>
      <c r="BB350" s="8">
        <f>IF(Lopen!E349="Versnellingen",Lopen!H349,0)</f>
        <v>0</v>
      </c>
      <c r="BC350" s="8">
        <f>IF(Lopen!E349="Fartlek",Lopen!H349,0)</f>
        <v>0</v>
      </c>
      <c r="BD350" s="8">
        <f>IF(Lopen!E349="Krachttraining",Lopen!H349,0)</f>
        <v>0</v>
      </c>
      <c r="BE350" s="144">
        <f>IF(Lopen!E349="Wedstrijd",Lopen!H349,0)</f>
        <v>0</v>
      </c>
    </row>
    <row r="351" spans="1:57">
      <c r="A351" s="199"/>
      <c r="B351" s="19" t="s">
        <v>12</v>
      </c>
      <c r="C351" s="77">
        <v>40796</v>
      </c>
      <c r="D351" s="153"/>
      <c r="E351" s="86">
        <f>IF(Zwemmen!H350&gt;0,1,0)</f>
        <v>0</v>
      </c>
      <c r="F351" s="86">
        <f>IF(Fietsen!I350&gt;0,1,0)</f>
        <v>0</v>
      </c>
      <c r="G351" s="86">
        <f>IF(Lopen!H350&gt;0,1,0)</f>
        <v>0</v>
      </c>
      <c r="H351" s="107"/>
      <c r="I351" s="97">
        <f>IF(Zwemmen!E350="Zwembad Aalst",1,0)</f>
        <v>0</v>
      </c>
      <c r="J351" s="86">
        <f>IF(Zwemmen!E350="Zwembad Brussel",1,0)</f>
        <v>0</v>
      </c>
      <c r="K351" s="86">
        <f>IF(Zwemmen!E350="Zwembad Wachtebeke",1,0)</f>
        <v>0</v>
      </c>
      <c r="L351" s="86">
        <f>IF(Zwemmen!E350="Zwembad Ander",1,0)</f>
        <v>0</v>
      </c>
      <c r="M351" s="86">
        <f>IF(Zwemmen!E350="Open Water Nieuwdonk",1,0)</f>
        <v>0</v>
      </c>
      <c r="N351" s="86">
        <f>IF(Zwemmen!E350="Open Water Ander",1,0)</f>
        <v>0</v>
      </c>
      <c r="O351" s="104"/>
      <c r="P351" s="86">
        <f t="shared" si="17"/>
        <v>0</v>
      </c>
      <c r="Q351" s="86">
        <f t="shared" si="18"/>
        <v>0</v>
      </c>
      <c r="R351" s="104"/>
      <c r="S351" s="90">
        <f>IF(Zwemmen!F350="Techniek",Zwemmen!I350,0)</f>
        <v>0</v>
      </c>
      <c r="T351" s="90">
        <f>IF(Zwemmen!F350="Extensieve uithouding",Zwemmen!I350,0)</f>
        <v>0</v>
      </c>
      <c r="U351" s="90">
        <f>IF(Zwemmen!F350="Intensieve uithouding",Zwemmen!I350,0)</f>
        <v>0</v>
      </c>
      <c r="V351" s="90">
        <f>IF(Zwemmen!F350="Snelheid",Zwemmen!I350,0)</f>
        <v>0</v>
      </c>
      <c r="W351" s="98">
        <f>IF(Zwemmen!F350="Wedstrijd",Zwemmen!I350,0)</f>
        <v>0</v>
      </c>
      <c r="X351" s="124"/>
      <c r="Y351" s="122">
        <f>IF(Fietsen!H350="Wegfiets",Fietsen!I350,0)</f>
        <v>0</v>
      </c>
      <c r="Z351" s="122">
        <f>IF(Fietsen!H350="Tijdritfiets",Fietsen!I350,0)</f>
        <v>0</v>
      </c>
      <c r="AA351" s="122">
        <f>IF(Fietsen!H350="Mountainbike",Fietsen!I350,0)</f>
        <v>0</v>
      </c>
      <c r="AB351" s="124"/>
      <c r="AC351" s="122">
        <f>IF(Fietsen!G350="Weg",Fietsen!I350,0)</f>
        <v>0</v>
      </c>
      <c r="AD351" s="122">
        <f>IF(Fietsen!G350="Rollen",Fietsen!I350,0)</f>
        <v>0</v>
      </c>
      <c r="AE351" s="122">
        <f>IF(Fietsen!G350="Veld",Fietsen!I350,0)</f>
        <v>0</v>
      </c>
      <c r="AF351" s="125"/>
      <c r="AG351" s="122">
        <f>IF(Fietsen!E350="Herstel",Fietsen!I350,0)</f>
        <v>0</v>
      </c>
      <c r="AH351" s="122">
        <f>IF(Fietsen!E350="LSD",Fietsen!I350,0)</f>
        <v>0</v>
      </c>
      <c r="AI351" s="122">
        <f>IF(Fietsen!E350="Extensieve uithouding",Fietsen!I350,0)</f>
        <v>0</v>
      </c>
      <c r="AJ351" s="122">
        <f>IF(Fietsen!E350="Intensieve uithouding",Fietsen!I350,0)</f>
        <v>0</v>
      </c>
      <c r="AK351" s="122">
        <f>IF(Fietsen!E350="Interval/Blokken",Fietsen!I350,0)</f>
        <v>0</v>
      </c>
      <c r="AL351" s="122">
        <f>IF(Fietsen!E350="VO2max",Fietsen!I350,0)</f>
        <v>0</v>
      </c>
      <c r="AM351" s="122">
        <f>IF(Fietsen!E350="Snelheid",Fietsen!I350,0)</f>
        <v>0</v>
      </c>
      <c r="AN351" s="122">
        <f>IF(Fietsen!E350="Souplesse",Fietsen!I350,0)</f>
        <v>0</v>
      </c>
      <c r="AO351" s="122">
        <f>IF(Fietsen!E350="Krachtuithouding",Fietsen!I350,0)</f>
        <v>0</v>
      </c>
      <c r="AP351" s="122">
        <f>IF(Fietsen!E350="Explosieve kracht",Fietsen!I350,0)</f>
        <v>0</v>
      </c>
      <c r="AQ351" s="122">
        <f>IF(Fietsen!E350="Wedstrijd",Fietsen!I350,0)</f>
        <v>0</v>
      </c>
      <c r="AR351" s="125"/>
      <c r="AS351" s="141">
        <f>IF(Lopen!G350="Weg",Lopen!H350,0)</f>
        <v>0</v>
      </c>
      <c r="AT351" s="122">
        <f>IF(Lopen!G350="Veld",Lopen!H350,0)</f>
        <v>0</v>
      </c>
      <c r="AU351" s="122">
        <f>IF(Lopen!G350="Piste",Lopen!H350,0)</f>
        <v>0</v>
      </c>
      <c r="AV351" s="139"/>
      <c r="AW351" s="122">
        <f>IF(Lopen!E350="Herstel",Lopen!H350,0)</f>
        <v>0</v>
      </c>
      <c r="AX351" s="122">
        <f>IF(Lopen!E350="Extensieve duur",Lopen!H350,0)</f>
        <v>0</v>
      </c>
      <c r="AY351" s="122">
        <f>IF(Lopen!E350="Tempoloop",Lopen!H350,0)</f>
        <v>0</v>
      </c>
      <c r="AZ351" s="122">
        <f>IF(Lopen!E350="Wisselloop",Lopen!H350,0)</f>
        <v>0</v>
      </c>
      <c r="BA351" s="122">
        <f>IF(Lopen!E350="Blokloop",Lopen!H350,0)</f>
        <v>0</v>
      </c>
      <c r="BB351" s="122">
        <f>IF(Lopen!E350="Versnellingen",Lopen!H350,0)</f>
        <v>0</v>
      </c>
      <c r="BC351" s="122">
        <f>IF(Lopen!E350="Fartlek",Lopen!H350,0)</f>
        <v>0</v>
      </c>
      <c r="BD351" s="122">
        <f>IF(Lopen!E350="Krachttraining",Lopen!H350,0)</f>
        <v>0</v>
      </c>
      <c r="BE351" s="142">
        <f>IF(Lopen!E350="Wedstrijd",Lopen!H350,0)</f>
        <v>0</v>
      </c>
    </row>
    <row r="352" spans="1:57">
      <c r="A352" s="199"/>
      <c r="B352" s="19" t="s">
        <v>13</v>
      </c>
      <c r="C352" s="77">
        <v>40797</v>
      </c>
      <c r="D352" s="153"/>
      <c r="E352" s="86">
        <f>IF(Zwemmen!H351&gt;0,1,0)</f>
        <v>0</v>
      </c>
      <c r="F352" s="86">
        <f>IF(Fietsen!I351&gt;0,1,0)</f>
        <v>0</v>
      </c>
      <c r="G352" s="86">
        <f>IF(Lopen!H351&gt;0,1,0)</f>
        <v>0</v>
      </c>
      <c r="H352" s="107"/>
      <c r="I352" s="97">
        <f>IF(Zwemmen!E351="Zwembad Aalst",1,0)</f>
        <v>0</v>
      </c>
      <c r="J352" s="86">
        <f>IF(Zwemmen!E351="Zwembad Brussel",1,0)</f>
        <v>0</v>
      </c>
      <c r="K352" s="86">
        <f>IF(Zwemmen!E351="Zwembad Wachtebeke",1,0)</f>
        <v>0</v>
      </c>
      <c r="L352" s="86">
        <f>IF(Zwemmen!E351="Zwembad Ander",1,0)</f>
        <v>0</v>
      </c>
      <c r="M352" s="86">
        <f>IF(Zwemmen!E351="Open Water Nieuwdonk",1,0)</f>
        <v>0</v>
      </c>
      <c r="N352" s="86">
        <f>IF(Zwemmen!E351="Open Water Ander",1,0)</f>
        <v>0</v>
      </c>
      <c r="O352" s="104"/>
      <c r="P352" s="86">
        <f t="shared" si="17"/>
        <v>0</v>
      </c>
      <c r="Q352" s="86">
        <f t="shared" si="18"/>
        <v>0</v>
      </c>
      <c r="R352" s="104"/>
      <c r="S352" s="90">
        <f>IF(Zwemmen!F351="Techniek",Zwemmen!I351,0)</f>
        <v>0</v>
      </c>
      <c r="T352" s="90">
        <f>IF(Zwemmen!F351="Extensieve uithouding",Zwemmen!I351,0)</f>
        <v>0</v>
      </c>
      <c r="U352" s="90">
        <f>IF(Zwemmen!F351="Intensieve uithouding",Zwemmen!I351,0)</f>
        <v>0</v>
      </c>
      <c r="V352" s="90">
        <f>IF(Zwemmen!F351="Snelheid",Zwemmen!I351,0)</f>
        <v>0</v>
      </c>
      <c r="W352" s="98">
        <f>IF(Zwemmen!F351="Wedstrijd",Zwemmen!I351,0)</f>
        <v>0</v>
      </c>
      <c r="X352" s="124"/>
      <c r="Y352" s="122">
        <f>IF(Fietsen!H351="Wegfiets",Fietsen!I351,0)</f>
        <v>0</v>
      </c>
      <c r="Z352" s="122">
        <f>IF(Fietsen!H351="Tijdritfiets",Fietsen!I351,0)</f>
        <v>0</v>
      </c>
      <c r="AA352" s="122">
        <f>IF(Fietsen!H351="Mountainbike",Fietsen!I351,0)</f>
        <v>0</v>
      </c>
      <c r="AB352" s="124"/>
      <c r="AC352" s="122">
        <f>IF(Fietsen!G351="Weg",Fietsen!I351,0)</f>
        <v>0</v>
      </c>
      <c r="AD352" s="122">
        <f>IF(Fietsen!G351="Rollen",Fietsen!I351,0)</f>
        <v>0</v>
      </c>
      <c r="AE352" s="122">
        <f>IF(Fietsen!G351="Veld",Fietsen!I351,0)</f>
        <v>0</v>
      </c>
      <c r="AF352" s="125"/>
      <c r="AG352" s="122">
        <f>IF(Fietsen!E351="Herstel",Fietsen!I351,0)</f>
        <v>0</v>
      </c>
      <c r="AH352" s="122">
        <f>IF(Fietsen!E351="LSD",Fietsen!I351,0)</f>
        <v>0</v>
      </c>
      <c r="AI352" s="122">
        <f>IF(Fietsen!E351="Extensieve uithouding",Fietsen!I351,0)</f>
        <v>0</v>
      </c>
      <c r="AJ352" s="122">
        <f>IF(Fietsen!E351="Intensieve uithouding",Fietsen!I351,0)</f>
        <v>0</v>
      </c>
      <c r="AK352" s="122">
        <f>IF(Fietsen!E351="Interval/Blokken",Fietsen!I351,0)</f>
        <v>0</v>
      </c>
      <c r="AL352" s="122">
        <f>IF(Fietsen!E351="VO2max",Fietsen!I351,0)</f>
        <v>0</v>
      </c>
      <c r="AM352" s="122">
        <f>IF(Fietsen!E351="Snelheid",Fietsen!I351,0)</f>
        <v>0</v>
      </c>
      <c r="AN352" s="122">
        <f>IF(Fietsen!E351="Souplesse",Fietsen!I351,0)</f>
        <v>0</v>
      </c>
      <c r="AO352" s="122">
        <f>IF(Fietsen!E351="Krachtuithouding",Fietsen!I351,0)</f>
        <v>0</v>
      </c>
      <c r="AP352" s="122">
        <f>IF(Fietsen!E351="Explosieve kracht",Fietsen!I351,0)</f>
        <v>0</v>
      </c>
      <c r="AQ352" s="122">
        <f>IF(Fietsen!E351="Wedstrijd",Fietsen!I351,0)</f>
        <v>0</v>
      </c>
      <c r="AR352" s="125"/>
      <c r="AS352" s="141">
        <f>IF(Lopen!G351="Weg",Lopen!H351,0)</f>
        <v>0</v>
      </c>
      <c r="AT352" s="122">
        <f>IF(Lopen!G351="Veld",Lopen!H351,0)</f>
        <v>0</v>
      </c>
      <c r="AU352" s="122">
        <f>IF(Lopen!G351="Piste",Lopen!H351,0)</f>
        <v>0</v>
      </c>
      <c r="AV352" s="139"/>
      <c r="AW352" s="122">
        <f>IF(Lopen!E351="Herstel",Lopen!H351,0)</f>
        <v>0</v>
      </c>
      <c r="AX352" s="122">
        <f>IF(Lopen!E351="Extensieve duur",Lopen!H351,0)</f>
        <v>0</v>
      </c>
      <c r="AY352" s="122">
        <f>IF(Lopen!E351="Tempoloop",Lopen!H351,0)</f>
        <v>0</v>
      </c>
      <c r="AZ352" s="122">
        <f>IF(Lopen!E351="Wisselloop",Lopen!H351,0)</f>
        <v>0</v>
      </c>
      <c r="BA352" s="122">
        <f>IF(Lopen!E351="Blokloop",Lopen!H351,0)</f>
        <v>0</v>
      </c>
      <c r="BB352" s="122">
        <f>IF(Lopen!E351="Versnellingen",Lopen!H351,0)</f>
        <v>0</v>
      </c>
      <c r="BC352" s="122">
        <f>IF(Lopen!E351="Fartlek",Lopen!H351,0)</f>
        <v>0</v>
      </c>
      <c r="BD352" s="122">
        <f>IF(Lopen!E351="Krachttraining",Lopen!H351,0)</f>
        <v>0</v>
      </c>
      <c r="BE352" s="142">
        <f>IF(Lopen!E351="Wedstrijd",Lopen!H351,0)</f>
        <v>0</v>
      </c>
    </row>
    <row r="353" spans="1:57">
      <c r="A353" s="199" t="s">
        <v>70</v>
      </c>
      <c r="B353" s="83" t="s">
        <v>14</v>
      </c>
      <c r="C353" s="75">
        <v>40798</v>
      </c>
      <c r="D353" s="153"/>
      <c r="E353" s="85">
        <f>IF(Zwemmen!H352&gt;0,1,0)</f>
        <v>0</v>
      </c>
      <c r="F353" s="85">
        <f>IF(Fietsen!I352&gt;0,1,0)</f>
        <v>0</v>
      </c>
      <c r="G353" s="85">
        <f>IF(Lopen!H352&gt;0,1,0)</f>
        <v>0</v>
      </c>
      <c r="H353" s="107"/>
      <c r="I353" s="95">
        <f>IF(Zwemmen!E352="Zwembad Aalst",1,0)</f>
        <v>0</v>
      </c>
      <c r="J353" s="85">
        <f>IF(Zwemmen!E352="Zwembad Brussel",1,0)</f>
        <v>0</v>
      </c>
      <c r="K353" s="85">
        <f>IF(Zwemmen!E352="Zwembad Wachtebeke",1,0)</f>
        <v>0</v>
      </c>
      <c r="L353" s="85">
        <f>IF(Zwemmen!E352="Zwembad Ander",1,0)</f>
        <v>0</v>
      </c>
      <c r="M353" s="85">
        <f>IF(Zwemmen!E352="Open Water Nieuwdonk",1,0)</f>
        <v>0</v>
      </c>
      <c r="N353" s="85">
        <f>IF(Zwemmen!E352="Open Water Ander",1,0)</f>
        <v>0</v>
      </c>
      <c r="O353" s="104"/>
      <c r="P353" s="85">
        <f t="shared" si="17"/>
        <v>0</v>
      </c>
      <c r="Q353" s="85">
        <f t="shared" si="18"/>
        <v>0</v>
      </c>
      <c r="R353" s="104"/>
      <c r="S353" s="89">
        <f>IF(Zwemmen!F352="Techniek",Zwemmen!I352,0)</f>
        <v>0</v>
      </c>
      <c r="T353" s="89">
        <f>IF(Zwemmen!F352="Extensieve uithouding",Zwemmen!I352,0)</f>
        <v>0</v>
      </c>
      <c r="U353" s="89">
        <f>IF(Zwemmen!F352="Intensieve uithouding",Zwemmen!I352,0)</f>
        <v>0</v>
      </c>
      <c r="V353" s="89">
        <f>IF(Zwemmen!F352="Snelheid",Zwemmen!I352,0)</f>
        <v>0</v>
      </c>
      <c r="W353" s="96">
        <f>IF(Zwemmen!F352="Wedstrijd",Zwemmen!I352,0)</f>
        <v>0</v>
      </c>
      <c r="X353" s="124"/>
      <c r="Y353" s="8">
        <f>IF(Fietsen!H352="Wegfiets",Fietsen!I352,0)</f>
        <v>0</v>
      </c>
      <c r="Z353" s="8">
        <f>IF(Fietsen!H352="Tijdritfiets",Fietsen!I352,0)</f>
        <v>0</v>
      </c>
      <c r="AA353" s="8">
        <f>IF(Fietsen!H352="Mountainbike",Fietsen!I352,0)</f>
        <v>0</v>
      </c>
      <c r="AB353" s="124"/>
      <c r="AC353" s="8">
        <f>IF(Fietsen!G352="Weg",Fietsen!I352,0)</f>
        <v>0</v>
      </c>
      <c r="AD353" s="8">
        <f>IF(Fietsen!G352="Rollen",Fietsen!I352,0)</f>
        <v>0</v>
      </c>
      <c r="AE353" s="8">
        <f>IF(Fietsen!G352="Veld",Fietsen!I352,0)</f>
        <v>0</v>
      </c>
      <c r="AF353" s="125"/>
      <c r="AG353" s="8">
        <f>IF(Fietsen!E352="Herstel",Fietsen!I352,0)</f>
        <v>0</v>
      </c>
      <c r="AH353" s="8">
        <f>IF(Fietsen!E352="LSD",Fietsen!I352,0)</f>
        <v>0</v>
      </c>
      <c r="AI353" s="8">
        <f>IF(Fietsen!E352="Extensieve uithouding",Fietsen!I352,0)</f>
        <v>0</v>
      </c>
      <c r="AJ353" s="8">
        <f>IF(Fietsen!E352="Intensieve uithouding",Fietsen!I352,0)</f>
        <v>0</v>
      </c>
      <c r="AK353" s="8">
        <f>IF(Fietsen!E352="Interval/Blokken",Fietsen!I352,0)</f>
        <v>0</v>
      </c>
      <c r="AL353" s="8">
        <f>IF(Fietsen!E352="VO2max",Fietsen!I352,0)</f>
        <v>0</v>
      </c>
      <c r="AM353" s="8">
        <f>IF(Fietsen!E352="Snelheid",Fietsen!I352,0)</f>
        <v>0</v>
      </c>
      <c r="AN353" s="8">
        <f>IF(Fietsen!E352="Souplesse",Fietsen!I352,0)</f>
        <v>0</v>
      </c>
      <c r="AO353" s="8">
        <f>IF(Fietsen!E352="Krachtuithouding",Fietsen!I352,0)</f>
        <v>0</v>
      </c>
      <c r="AP353" s="8">
        <f>IF(Fietsen!E352="Explosieve kracht",Fietsen!I352,0)</f>
        <v>0</v>
      </c>
      <c r="AQ353" s="8">
        <f>IF(Fietsen!E352="Wedstrijd",Fietsen!I352,0)</f>
        <v>0</v>
      </c>
      <c r="AR353" s="125"/>
      <c r="AS353" s="143">
        <f>IF(Lopen!G352="Weg",Lopen!H352,0)</f>
        <v>0</v>
      </c>
      <c r="AT353" s="8">
        <f>IF(Lopen!G352="Veld",Lopen!H352,0)</f>
        <v>0</v>
      </c>
      <c r="AU353" s="8">
        <f>IF(Lopen!G352="Piste",Lopen!H352,0)</f>
        <v>0</v>
      </c>
      <c r="AV353" s="139"/>
      <c r="AW353" s="8">
        <f>IF(Lopen!E352="Herstel",Lopen!H352,0)</f>
        <v>0</v>
      </c>
      <c r="AX353" s="8">
        <f>IF(Lopen!E352="Extensieve duur",Lopen!H352,0)</f>
        <v>0</v>
      </c>
      <c r="AY353" s="8">
        <f>IF(Lopen!E352="Tempoloop",Lopen!H352,0)</f>
        <v>0</v>
      </c>
      <c r="AZ353" s="8">
        <f>IF(Lopen!E352="Wisselloop",Lopen!H352,0)</f>
        <v>0</v>
      </c>
      <c r="BA353" s="8">
        <f>IF(Lopen!E352="Blokloop",Lopen!H352,0)</f>
        <v>0</v>
      </c>
      <c r="BB353" s="8">
        <f>IF(Lopen!E352="Versnellingen",Lopen!H352,0)</f>
        <v>0</v>
      </c>
      <c r="BC353" s="8">
        <f>IF(Lopen!E352="Fartlek",Lopen!H352,0)</f>
        <v>0</v>
      </c>
      <c r="BD353" s="8">
        <f>IF(Lopen!E352="Krachttraining",Lopen!H352,0)</f>
        <v>0</v>
      </c>
      <c r="BE353" s="144">
        <f>IF(Lopen!E352="Wedstrijd",Lopen!H352,0)</f>
        <v>0</v>
      </c>
    </row>
    <row r="354" spans="1:57">
      <c r="A354" s="199"/>
      <c r="B354" s="83" t="s">
        <v>15</v>
      </c>
      <c r="C354" s="75">
        <v>40799</v>
      </c>
      <c r="D354" s="153"/>
      <c r="E354" s="85">
        <f>IF(Zwemmen!H353&gt;0,1,0)</f>
        <v>0</v>
      </c>
      <c r="F354" s="85">
        <f>IF(Fietsen!I353&gt;0,1,0)</f>
        <v>0</v>
      </c>
      <c r="G354" s="85">
        <f>IF(Lopen!H353&gt;0,1,0)</f>
        <v>0</v>
      </c>
      <c r="H354" s="107"/>
      <c r="I354" s="95">
        <f>IF(Zwemmen!E353="Zwembad Aalst",1,0)</f>
        <v>0</v>
      </c>
      <c r="J354" s="85">
        <f>IF(Zwemmen!E353="Zwembad Brussel",1,0)</f>
        <v>0</v>
      </c>
      <c r="K354" s="85">
        <f>IF(Zwemmen!E353="Zwembad Wachtebeke",1,0)</f>
        <v>0</v>
      </c>
      <c r="L354" s="85">
        <f>IF(Zwemmen!E353="Zwembad Ander",1,0)</f>
        <v>0</v>
      </c>
      <c r="M354" s="85">
        <f>IF(Zwemmen!E353="Open Water Nieuwdonk",1,0)</f>
        <v>0</v>
      </c>
      <c r="N354" s="85">
        <f>IF(Zwemmen!E353="Open Water Ander",1,0)</f>
        <v>0</v>
      </c>
      <c r="O354" s="104"/>
      <c r="P354" s="85">
        <f t="shared" si="17"/>
        <v>0</v>
      </c>
      <c r="Q354" s="85">
        <f t="shared" si="18"/>
        <v>0</v>
      </c>
      <c r="R354" s="104"/>
      <c r="S354" s="89">
        <f>IF(Zwemmen!F353="Techniek",Zwemmen!I353,0)</f>
        <v>0</v>
      </c>
      <c r="T354" s="89">
        <f>IF(Zwemmen!F353="Extensieve uithouding",Zwemmen!I353,0)</f>
        <v>0</v>
      </c>
      <c r="U354" s="89">
        <f>IF(Zwemmen!F353="Intensieve uithouding",Zwemmen!I353,0)</f>
        <v>0</v>
      </c>
      <c r="V354" s="89">
        <f>IF(Zwemmen!F353="Snelheid",Zwemmen!I353,0)</f>
        <v>0</v>
      </c>
      <c r="W354" s="96">
        <f>IF(Zwemmen!F353="Wedstrijd",Zwemmen!I353,0)</f>
        <v>0</v>
      </c>
      <c r="X354" s="124"/>
      <c r="Y354" s="8">
        <f>IF(Fietsen!H353="Wegfiets",Fietsen!I353,0)</f>
        <v>0</v>
      </c>
      <c r="Z354" s="8">
        <f>IF(Fietsen!H353="Tijdritfiets",Fietsen!I353,0)</f>
        <v>0</v>
      </c>
      <c r="AA354" s="8">
        <f>IF(Fietsen!H353="Mountainbike",Fietsen!I353,0)</f>
        <v>0</v>
      </c>
      <c r="AB354" s="124"/>
      <c r="AC354" s="8">
        <f>IF(Fietsen!G353="Weg",Fietsen!I353,0)</f>
        <v>0</v>
      </c>
      <c r="AD354" s="8">
        <f>IF(Fietsen!G353="Rollen",Fietsen!I353,0)</f>
        <v>0</v>
      </c>
      <c r="AE354" s="8">
        <f>IF(Fietsen!G353="Veld",Fietsen!I353,0)</f>
        <v>0</v>
      </c>
      <c r="AF354" s="125"/>
      <c r="AG354" s="8">
        <f>IF(Fietsen!E353="Herstel",Fietsen!I353,0)</f>
        <v>0</v>
      </c>
      <c r="AH354" s="8">
        <f>IF(Fietsen!E353="LSD",Fietsen!I353,0)</f>
        <v>0</v>
      </c>
      <c r="AI354" s="8">
        <f>IF(Fietsen!E353="Extensieve uithouding",Fietsen!I353,0)</f>
        <v>0</v>
      </c>
      <c r="AJ354" s="8">
        <f>IF(Fietsen!E353="Intensieve uithouding",Fietsen!I353,0)</f>
        <v>0</v>
      </c>
      <c r="AK354" s="8">
        <f>IF(Fietsen!E353="Interval/Blokken",Fietsen!I353,0)</f>
        <v>0</v>
      </c>
      <c r="AL354" s="8">
        <f>IF(Fietsen!E353="VO2max",Fietsen!I353,0)</f>
        <v>0</v>
      </c>
      <c r="AM354" s="8">
        <f>IF(Fietsen!E353="Snelheid",Fietsen!I353,0)</f>
        <v>0</v>
      </c>
      <c r="AN354" s="8">
        <f>IF(Fietsen!E353="Souplesse",Fietsen!I353,0)</f>
        <v>0</v>
      </c>
      <c r="AO354" s="8">
        <f>IF(Fietsen!E353="Krachtuithouding",Fietsen!I353,0)</f>
        <v>0</v>
      </c>
      <c r="AP354" s="8">
        <f>IF(Fietsen!E353="Explosieve kracht",Fietsen!I353,0)</f>
        <v>0</v>
      </c>
      <c r="AQ354" s="8">
        <f>IF(Fietsen!E353="Wedstrijd",Fietsen!I353,0)</f>
        <v>0</v>
      </c>
      <c r="AR354" s="125"/>
      <c r="AS354" s="143">
        <f>IF(Lopen!G353="Weg",Lopen!H353,0)</f>
        <v>0</v>
      </c>
      <c r="AT354" s="8">
        <f>IF(Lopen!G353="Veld",Lopen!H353,0)</f>
        <v>0</v>
      </c>
      <c r="AU354" s="8">
        <f>IF(Lopen!G353="Piste",Lopen!H353,0)</f>
        <v>0</v>
      </c>
      <c r="AV354" s="139"/>
      <c r="AW354" s="8">
        <f>IF(Lopen!E353="Herstel",Lopen!H353,0)</f>
        <v>0</v>
      </c>
      <c r="AX354" s="8">
        <f>IF(Lopen!E353="Extensieve duur",Lopen!H353,0)</f>
        <v>0</v>
      </c>
      <c r="AY354" s="8">
        <f>IF(Lopen!E353="Tempoloop",Lopen!H353,0)</f>
        <v>0</v>
      </c>
      <c r="AZ354" s="8">
        <f>IF(Lopen!E353="Wisselloop",Lopen!H353,0)</f>
        <v>0</v>
      </c>
      <c r="BA354" s="8">
        <f>IF(Lopen!E353="Blokloop",Lopen!H353,0)</f>
        <v>0</v>
      </c>
      <c r="BB354" s="8">
        <f>IF(Lopen!E353="Versnellingen",Lopen!H353,0)</f>
        <v>0</v>
      </c>
      <c r="BC354" s="8">
        <f>IF(Lopen!E353="Fartlek",Lopen!H353,0)</f>
        <v>0</v>
      </c>
      <c r="BD354" s="8">
        <f>IF(Lopen!E353="Krachttraining",Lopen!H353,0)</f>
        <v>0</v>
      </c>
      <c r="BE354" s="144">
        <f>IF(Lopen!E353="Wedstrijd",Lopen!H353,0)</f>
        <v>0</v>
      </c>
    </row>
    <row r="355" spans="1:57">
      <c r="A355" s="199"/>
      <c r="B355" s="83" t="s">
        <v>16</v>
      </c>
      <c r="C355" s="75">
        <v>40800</v>
      </c>
      <c r="D355" s="153"/>
      <c r="E355" s="85">
        <f>IF(Zwemmen!H354&gt;0,1,0)</f>
        <v>0</v>
      </c>
      <c r="F355" s="85">
        <f>IF(Fietsen!I354&gt;0,1,0)</f>
        <v>0</v>
      </c>
      <c r="G355" s="85">
        <f>IF(Lopen!H354&gt;0,1,0)</f>
        <v>0</v>
      </c>
      <c r="H355" s="107"/>
      <c r="I355" s="95">
        <f>IF(Zwemmen!E354="Zwembad Aalst",1,0)</f>
        <v>0</v>
      </c>
      <c r="J355" s="85">
        <f>IF(Zwemmen!E354="Zwembad Brussel",1,0)</f>
        <v>0</v>
      </c>
      <c r="K355" s="85">
        <f>IF(Zwemmen!E354="Zwembad Wachtebeke",1,0)</f>
        <v>0</v>
      </c>
      <c r="L355" s="85">
        <f>IF(Zwemmen!E354="Zwembad Ander",1,0)</f>
        <v>0</v>
      </c>
      <c r="M355" s="85">
        <f>IF(Zwemmen!E354="Open Water Nieuwdonk",1,0)</f>
        <v>0</v>
      </c>
      <c r="N355" s="85">
        <f>IF(Zwemmen!E354="Open Water Ander",1,0)</f>
        <v>0</v>
      </c>
      <c r="O355" s="104"/>
      <c r="P355" s="85">
        <f t="shared" si="17"/>
        <v>0</v>
      </c>
      <c r="Q355" s="85">
        <f t="shared" si="18"/>
        <v>0</v>
      </c>
      <c r="R355" s="104"/>
      <c r="S355" s="89">
        <f>IF(Zwemmen!F354="Techniek",Zwemmen!I354,0)</f>
        <v>0</v>
      </c>
      <c r="T355" s="89">
        <f>IF(Zwemmen!F354="Extensieve uithouding",Zwemmen!I354,0)</f>
        <v>0</v>
      </c>
      <c r="U355" s="89">
        <f>IF(Zwemmen!F354="Intensieve uithouding",Zwemmen!I354,0)</f>
        <v>0</v>
      </c>
      <c r="V355" s="89">
        <f>IF(Zwemmen!F354="Snelheid",Zwemmen!I354,0)</f>
        <v>0</v>
      </c>
      <c r="W355" s="96">
        <f>IF(Zwemmen!F354="Wedstrijd",Zwemmen!I354,0)</f>
        <v>0</v>
      </c>
      <c r="X355" s="124"/>
      <c r="Y355" s="8">
        <f>IF(Fietsen!H354="Wegfiets",Fietsen!I354,0)</f>
        <v>0</v>
      </c>
      <c r="Z355" s="8">
        <f>IF(Fietsen!H354="Tijdritfiets",Fietsen!I354,0)</f>
        <v>0</v>
      </c>
      <c r="AA355" s="8">
        <f>IF(Fietsen!H354="Mountainbike",Fietsen!I354,0)</f>
        <v>0</v>
      </c>
      <c r="AB355" s="124"/>
      <c r="AC355" s="8">
        <f>IF(Fietsen!G354="Weg",Fietsen!I354,0)</f>
        <v>0</v>
      </c>
      <c r="AD355" s="8">
        <f>IF(Fietsen!G354="Rollen",Fietsen!I354,0)</f>
        <v>0</v>
      </c>
      <c r="AE355" s="8">
        <f>IF(Fietsen!G354="Veld",Fietsen!I354,0)</f>
        <v>0</v>
      </c>
      <c r="AF355" s="125"/>
      <c r="AG355" s="8">
        <f>IF(Fietsen!E354="Herstel",Fietsen!I354,0)</f>
        <v>0</v>
      </c>
      <c r="AH355" s="8">
        <f>IF(Fietsen!E354="LSD",Fietsen!I354,0)</f>
        <v>0</v>
      </c>
      <c r="AI355" s="8">
        <f>IF(Fietsen!E354="Extensieve uithouding",Fietsen!I354,0)</f>
        <v>0</v>
      </c>
      <c r="AJ355" s="8">
        <f>IF(Fietsen!E354="Intensieve uithouding",Fietsen!I354,0)</f>
        <v>0</v>
      </c>
      <c r="AK355" s="8">
        <f>IF(Fietsen!E354="Interval/Blokken",Fietsen!I354,0)</f>
        <v>0</v>
      </c>
      <c r="AL355" s="8">
        <f>IF(Fietsen!E354="VO2max",Fietsen!I354,0)</f>
        <v>0</v>
      </c>
      <c r="AM355" s="8">
        <f>IF(Fietsen!E354="Snelheid",Fietsen!I354,0)</f>
        <v>0</v>
      </c>
      <c r="AN355" s="8">
        <f>IF(Fietsen!E354="Souplesse",Fietsen!I354,0)</f>
        <v>0</v>
      </c>
      <c r="AO355" s="8">
        <f>IF(Fietsen!E354="Krachtuithouding",Fietsen!I354,0)</f>
        <v>0</v>
      </c>
      <c r="AP355" s="8">
        <f>IF(Fietsen!E354="Explosieve kracht",Fietsen!I354,0)</f>
        <v>0</v>
      </c>
      <c r="AQ355" s="8">
        <f>IF(Fietsen!E354="Wedstrijd",Fietsen!I354,0)</f>
        <v>0</v>
      </c>
      <c r="AR355" s="125"/>
      <c r="AS355" s="143">
        <f>IF(Lopen!G354="Weg",Lopen!H354,0)</f>
        <v>0</v>
      </c>
      <c r="AT355" s="8">
        <f>IF(Lopen!G354="Veld",Lopen!H354,0)</f>
        <v>0</v>
      </c>
      <c r="AU355" s="8">
        <f>IF(Lopen!G354="Piste",Lopen!H354,0)</f>
        <v>0</v>
      </c>
      <c r="AV355" s="139"/>
      <c r="AW355" s="8">
        <f>IF(Lopen!E354="Herstel",Lopen!H354,0)</f>
        <v>0</v>
      </c>
      <c r="AX355" s="8">
        <f>IF(Lopen!E354="Extensieve duur",Lopen!H354,0)</f>
        <v>0</v>
      </c>
      <c r="AY355" s="8">
        <f>IF(Lopen!E354="Tempoloop",Lopen!H354,0)</f>
        <v>0</v>
      </c>
      <c r="AZ355" s="8">
        <f>IF(Lopen!E354="Wisselloop",Lopen!H354,0)</f>
        <v>0</v>
      </c>
      <c r="BA355" s="8">
        <f>IF(Lopen!E354="Blokloop",Lopen!H354,0)</f>
        <v>0</v>
      </c>
      <c r="BB355" s="8">
        <f>IF(Lopen!E354="Versnellingen",Lopen!H354,0)</f>
        <v>0</v>
      </c>
      <c r="BC355" s="8">
        <f>IF(Lopen!E354="Fartlek",Lopen!H354,0)</f>
        <v>0</v>
      </c>
      <c r="BD355" s="8">
        <f>IF(Lopen!E354="Krachttraining",Lopen!H354,0)</f>
        <v>0</v>
      </c>
      <c r="BE355" s="144">
        <f>IF(Lopen!E354="Wedstrijd",Lopen!H354,0)</f>
        <v>0</v>
      </c>
    </row>
    <row r="356" spans="1:57">
      <c r="A356" s="199"/>
      <c r="B356" s="83" t="s">
        <v>17</v>
      </c>
      <c r="C356" s="75">
        <v>40801</v>
      </c>
      <c r="D356" s="153"/>
      <c r="E356" s="85">
        <f>IF(Zwemmen!H355&gt;0,1,0)</f>
        <v>0</v>
      </c>
      <c r="F356" s="85">
        <f>IF(Fietsen!I355&gt;0,1,0)</f>
        <v>0</v>
      </c>
      <c r="G356" s="85">
        <f>IF(Lopen!H355&gt;0,1,0)</f>
        <v>0</v>
      </c>
      <c r="H356" s="107"/>
      <c r="I356" s="95">
        <f>IF(Zwemmen!E355="Zwembad Aalst",1,0)</f>
        <v>0</v>
      </c>
      <c r="J356" s="85">
        <f>IF(Zwemmen!E355="Zwembad Brussel",1,0)</f>
        <v>0</v>
      </c>
      <c r="K356" s="85">
        <f>IF(Zwemmen!E355="Zwembad Wachtebeke",1,0)</f>
        <v>0</v>
      </c>
      <c r="L356" s="85">
        <f>IF(Zwemmen!E355="Zwembad Ander",1,0)</f>
        <v>0</v>
      </c>
      <c r="M356" s="85">
        <f>IF(Zwemmen!E355="Open Water Nieuwdonk",1,0)</f>
        <v>0</v>
      </c>
      <c r="N356" s="85">
        <f>IF(Zwemmen!E355="Open Water Ander",1,0)</f>
        <v>0</v>
      </c>
      <c r="O356" s="104"/>
      <c r="P356" s="85">
        <f t="shared" si="17"/>
        <v>0</v>
      </c>
      <c r="Q356" s="85">
        <f t="shared" si="18"/>
        <v>0</v>
      </c>
      <c r="R356" s="104"/>
      <c r="S356" s="89">
        <f>IF(Zwemmen!F355="Techniek",Zwemmen!I355,0)</f>
        <v>0</v>
      </c>
      <c r="T356" s="89">
        <f>IF(Zwemmen!F355="Extensieve uithouding",Zwemmen!I355,0)</f>
        <v>0</v>
      </c>
      <c r="U356" s="89">
        <f>IF(Zwemmen!F355="Intensieve uithouding",Zwemmen!I355,0)</f>
        <v>0</v>
      </c>
      <c r="V356" s="89">
        <f>IF(Zwemmen!F355="Snelheid",Zwemmen!I355,0)</f>
        <v>0</v>
      </c>
      <c r="W356" s="96">
        <f>IF(Zwemmen!F355="Wedstrijd",Zwemmen!I355,0)</f>
        <v>0</v>
      </c>
      <c r="X356" s="124"/>
      <c r="Y356" s="8">
        <f>IF(Fietsen!H355="Wegfiets",Fietsen!I355,0)</f>
        <v>0</v>
      </c>
      <c r="Z356" s="8">
        <f>IF(Fietsen!H355="Tijdritfiets",Fietsen!I355,0)</f>
        <v>0</v>
      </c>
      <c r="AA356" s="8">
        <f>IF(Fietsen!H355="Mountainbike",Fietsen!I355,0)</f>
        <v>0</v>
      </c>
      <c r="AB356" s="124"/>
      <c r="AC356" s="8">
        <f>IF(Fietsen!G355="Weg",Fietsen!I355,0)</f>
        <v>0</v>
      </c>
      <c r="AD356" s="8">
        <f>IF(Fietsen!G355="Rollen",Fietsen!I355,0)</f>
        <v>0</v>
      </c>
      <c r="AE356" s="8">
        <f>IF(Fietsen!G355="Veld",Fietsen!I355,0)</f>
        <v>0</v>
      </c>
      <c r="AF356" s="125"/>
      <c r="AG356" s="8">
        <f>IF(Fietsen!E355="Herstel",Fietsen!I355,0)</f>
        <v>0</v>
      </c>
      <c r="AH356" s="8">
        <f>IF(Fietsen!E355="LSD",Fietsen!I355,0)</f>
        <v>0</v>
      </c>
      <c r="AI356" s="8">
        <f>IF(Fietsen!E355="Extensieve uithouding",Fietsen!I355,0)</f>
        <v>0</v>
      </c>
      <c r="AJ356" s="8">
        <f>IF(Fietsen!E355="Intensieve uithouding",Fietsen!I355,0)</f>
        <v>0</v>
      </c>
      <c r="AK356" s="8">
        <f>IF(Fietsen!E355="Interval/Blokken",Fietsen!I355,0)</f>
        <v>0</v>
      </c>
      <c r="AL356" s="8">
        <f>IF(Fietsen!E355="VO2max",Fietsen!I355,0)</f>
        <v>0</v>
      </c>
      <c r="AM356" s="8">
        <f>IF(Fietsen!E355="Snelheid",Fietsen!I355,0)</f>
        <v>0</v>
      </c>
      <c r="AN356" s="8">
        <f>IF(Fietsen!E355="Souplesse",Fietsen!I355,0)</f>
        <v>0</v>
      </c>
      <c r="AO356" s="8">
        <f>IF(Fietsen!E355="Krachtuithouding",Fietsen!I355,0)</f>
        <v>0</v>
      </c>
      <c r="AP356" s="8">
        <f>IF(Fietsen!E355="Explosieve kracht",Fietsen!I355,0)</f>
        <v>0</v>
      </c>
      <c r="AQ356" s="8">
        <f>IF(Fietsen!E355="Wedstrijd",Fietsen!I355,0)</f>
        <v>0</v>
      </c>
      <c r="AR356" s="125"/>
      <c r="AS356" s="143">
        <f>IF(Lopen!G355="Weg",Lopen!H355,0)</f>
        <v>0</v>
      </c>
      <c r="AT356" s="8">
        <f>IF(Lopen!G355="Veld",Lopen!H355,0)</f>
        <v>0</v>
      </c>
      <c r="AU356" s="8">
        <f>IF(Lopen!G355="Piste",Lopen!H355,0)</f>
        <v>0</v>
      </c>
      <c r="AV356" s="139"/>
      <c r="AW356" s="8">
        <f>IF(Lopen!E355="Herstel",Lopen!H355,0)</f>
        <v>0</v>
      </c>
      <c r="AX356" s="8">
        <f>IF(Lopen!E355="Extensieve duur",Lopen!H355,0)</f>
        <v>0</v>
      </c>
      <c r="AY356" s="8">
        <f>IF(Lopen!E355="Tempoloop",Lopen!H355,0)</f>
        <v>0</v>
      </c>
      <c r="AZ356" s="8">
        <f>IF(Lopen!E355="Wisselloop",Lopen!H355,0)</f>
        <v>0</v>
      </c>
      <c r="BA356" s="8">
        <f>IF(Lopen!E355="Blokloop",Lopen!H355,0)</f>
        <v>0</v>
      </c>
      <c r="BB356" s="8">
        <f>IF(Lopen!E355="Versnellingen",Lopen!H355,0)</f>
        <v>0</v>
      </c>
      <c r="BC356" s="8">
        <f>IF(Lopen!E355="Fartlek",Lopen!H355,0)</f>
        <v>0</v>
      </c>
      <c r="BD356" s="8">
        <f>IF(Lopen!E355="Krachttraining",Lopen!H355,0)</f>
        <v>0</v>
      </c>
      <c r="BE356" s="144">
        <f>IF(Lopen!E355="Wedstrijd",Lopen!H355,0)</f>
        <v>0</v>
      </c>
    </row>
    <row r="357" spans="1:57">
      <c r="A357" s="199"/>
      <c r="B357" s="83" t="s">
        <v>11</v>
      </c>
      <c r="C357" s="75">
        <v>40802</v>
      </c>
      <c r="D357" s="153"/>
      <c r="E357" s="85">
        <f>IF(Zwemmen!H356&gt;0,1,0)</f>
        <v>0</v>
      </c>
      <c r="F357" s="85">
        <f>IF(Fietsen!I356&gt;0,1,0)</f>
        <v>0</v>
      </c>
      <c r="G357" s="85">
        <f>IF(Lopen!H356&gt;0,1,0)</f>
        <v>0</v>
      </c>
      <c r="H357" s="107"/>
      <c r="I357" s="95">
        <f>IF(Zwemmen!E356="Zwembad Aalst",1,0)</f>
        <v>0</v>
      </c>
      <c r="J357" s="85">
        <f>IF(Zwemmen!E356="Zwembad Brussel",1,0)</f>
        <v>0</v>
      </c>
      <c r="K357" s="85">
        <f>IF(Zwemmen!E356="Zwembad Wachtebeke",1,0)</f>
        <v>0</v>
      </c>
      <c r="L357" s="85">
        <f>IF(Zwemmen!E356="Zwembad Ander",1,0)</f>
        <v>0</v>
      </c>
      <c r="M357" s="85">
        <f>IF(Zwemmen!E356="Open Water Nieuwdonk",1,0)</f>
        <v>0</v>
      </c>
      <c r="N357" s="85">
        <f>IF(Zwemmen!E356="Open Water Ander",1,0)</f>
        <v>0</v>
      </c>
      <c r="O357" s="104"/>
      <c r="P357" s="85">
        <f t="shared" si="17"/>
        <v>0</v>
      </c>
      <c r="Q357" s="85">
        <f t="shared" si="18"/>
        <v>0</v>
      </c>
      <c r="R357" s="104"/>
      <c r="S357" s="89">
        <f>IF(Zwemmen!F356="Techniek",Zwemmen!I356,0)</f>
        <v>0</v>
      </c>
      <c r="T357" s="89">
        <f>IF(Zwemmen!F356="Extensieve uithouding",Zwemmen!I356,0)</f>
        <v>0</v>
      </c>
      <c r="U357" s="89">
        <f>IF(Zwemmen!F356="Intensieve uithouding",Zwemmen!I356,0)</f>
        <v>0</v>
      </c>
      <c r="V357" s="89">
        <f>IF(Zwemmen!F356="Snelheid",Zwemmen!I356,0)</f>
        <v>0</v>
      </c>
      <c r="W357" s="96">
        <f>IF(Zwemmen!F356="Wedstrijd",Zwemmen!I356,0)</f>
        <v>0</v>
      </c>
      <c r="X357" s="124"/>
      <c r="Y357" s="8">
        <f>IF(Fietsen!H356="Wegfiets",Fietsen!I356,0)</f>
        <v>0</v>
      </c>
      <c r="Z357" s="8">
        <f>IF(Fietsen!H356="Tijdritfiets",Fietsen!I356,0)</f>
        <v>0</v>
      </c>
      <c r="AA357" s="8">
        <f>IF(Fietsen!H356="Mountainbike",Fietsen!I356,0)</f>
        <v>0</v>
      </c>
      <c r="AB357" s="124"/>
      <c r="AC357" s="8">
        <f>IF(Fietsen!G356="Weg",Fietsen!I356,0)</f>
        <v>0</v>
      </c>
      <c r="AD357" s="8">
        <f>IF(Fietsen!G356="Rollen",Fietsen!I356,0)</f>
        <v>0</v>
      </c>
      <c r="AE357" s="8">
        <f>IF(Fietsen!G356="Veld",Fietsen!I356,0)</f>
        <v>0</v>
      </c>
      <c r="AF357" s="125"/>
      <c r="AG357" s="8">
        <f>IF(Fietsen!E356="Herstel",Fietsen!I356,0)</f>
        <v>0</v>
      </c>
      <c r="AH357" s="8">
        <f>IF(Fietsen!E356="LSD",Fietsen!I356,0)</f>
        <v>0</v>
      </c>
      <c r="AI357" s="8">
        <f>IF(Fietsen!E356="Extensieve uithouding",Fietsen!I356,0)</f>
        <v>0</v>
      </c>
      <c r="AJ357" s="8">
        <f>IF(Fietsen!E356="Intensieve uithouding",Fietsen!I356,0)</f>
        <v>0</v>
      </c>
      <c r="AK357" s="8">
        <f>IF(Fietsen!E356="Interval/Blokken",Fietsen!I356,0)</f>
        <v>0</v>
      </c>
      <c r="AL357" s="8">
        <f>IF(Fietsen!E356="VO2max",Fietsen!I356,0)</f>
        <v>0</v>
      </c>
      <c r="AM357" s="8">
        <f>IF(Fietsen!E356="Snelheid",Fietsen!I356,0)</f>
        <v>0</v>
      </c>
      <c r="AN357" s="8">
        <f>IF(Fietsen!E356="Souplesse",Fietsen!I356,0)</f>
        <v>0</v>
      </c>
      <c r="AO357" s="8">
        <f>IF(Fietsen!E356="Krachtuithouding",Fietsen!I356,0)</f>
        <v>0</v>
      </c>
      <c r="AP357" s="8">
        <f>IF(Fietsen!E356="Explosieve kracht",Fietsen!I356,0)</f>
        <v>0</v>
      </c>
      <c r="AQ357" s="8">
        <f>IF(Fietsen!E356="Wedstrijd",Fietsen!I356,0)</f>
        <v>0</v>
      </c>
      <c r="AR357" s="125"/>
      <c r="AS357" s="143">
        <f>IF(Lopen!G356="Weg",Lopen!H356,0)</f>
        <v>0</v>
      </c>
      <c r="AT357" s="8">
        <f>IF(Lopen!G356="Veld",Lopen!H356,0)</f>
        <v>0</v>
      </c>
      <c r="AU357" s="8">
        <f>IF(Lopen!G356="Piste",Lopen!H356,0)</f>
        <v>0</v>
      </c>
      <c r="AV357" s="139"/>
      <c r="AW357" s="8">
        <f>IF(Lopen!E356="Herstel",Lopen!H356,0)</f>
        <v>0</v>
      </c>
      <c r="AX357" s="8">
        <f>IF(Lopen!E356="Extensieve duur",Lopen!H356,0)</f>
        <v>0</v>
      </c>
      <c r="AY357" s="8">
        <f>IF(Lopen!E356="Tempoloop",Lopen!H356,0)</f>
        <v>0</v>
      </c>
      <c r="AZ357" s="8">
        <f>IF(Lopen!E356="Wisselloop",Lopen!H356,0)</f>
        <v>0</v>
      </c>
      <c r="BA357" s="8">
        <f>IF(Lopen!E356="Blokloop",Lopen!H356,0)</f>
        <v>0</v>
      </c>
      <c r="BB357" s="8">
        <f>IF(Lopen!E356="Versnellingen",Lopen!H356,0)</f>
        <v>0</v>
      </c>
      <c r="BC357" s="8">
        <f>IF(Lopen!E356="Fartlek",Lopen!H356,0)</f>
        <v>0</v>
      </c>
      <c r="BD357" s="8">
        <f>IF(Lopen!E356="Krachttraining",Lopen!H356,0)</f>
        <v>0</v>
      </c>
      <c r="BE357" s="144">
        <f>IF(Lopen!E356="Wedstrijd",Lopen!H356,0)</f>
        <v>0</v>
      </c>
    </row>
    <row r="358" spans="1:57">
      <c r="A358" s="199"/>
      <c r="B358" s="19" t="s">
        <v>12</v>
      </c>
      <c r="C358" s="77">
        <v>40803</v>
      </c>
      <c r="D358" s="153"/>
      <c r="E358" s="86">
        <f>IF(Zwemmen!H357&gt;0,1,0)</f>
        <v>0</v>
      </c>
      <c r="F358" s="86">
        <f>IF(Fietsen!I357&gt;0,1,0)</f>
        <v>0</v>
      </c>
      <c r="G358" s="86">
        <f>IF(Lopen!H357&gt;0,1,0)</f>
        <v>0</v>
      </c>
      <c r="H358" s="107"/>
      <c r="I358" s="97">
        <f>IF(Zwemmen!E357="Zwembad Aalst",1,0)</f>
        <v>0</v>
      </c>
      <c r="J358" s="86">
        <f>IF(Zwemmen!E357="Zwembad Brussel",1,0)</f>
        <v>0</v>
      </c>
      <c r="K358" s="86">
        <f>IF(Zwemmen!E357="Zwembad Wachtebeke",1,0)</f>
        <v>0</v>
      </c>
      <c r="L358" s="86">
        <f>IF(Zwemmen!E357="Zwembad Ander",1,0)</f>
        <v>0</v>
      </c>
      <c r="M358" s="86">
        <f>IF(Zwemmen!E357="Open Water Nieuwdonk",1,0)</f>
        <v>0</v>
      </c>
      <c r="N358" s="86">
        <f>IF(Zwemmen!E357="Open Water Ander",1,0)</f>
        <v>0</v>
      </c>
      <c r="O358" s="104"/>
      <c r="P358" s="86">
        <f t="shared" si="17"/>
        <v>0</v>
      </c>
      <c r="Q358" s="86">
        <f t="shared" si="18"/>
        <v>0</v>
      </c>
      <c r="R358" s="104"/>
      <c r="S358" s="90">
        <f>IF(Zwemmen!F357="Techniek",Zwemmen!I357,0)</f>
        <v>0</v>
      </c>
      <c r="T358" s="90">
        <f>IF(Zwemmen!F357="Extensieve uithouding",Zwemmen!I357,0)</f>
        <v>0</v>
      </c>
      <c r="U358" s="90">
        <f>IF(Zwemmen!F357="Intensieve uithouding",Zwemmen!I357,0)</f>
        <v>0</v>
      </c>
      <c r="V358" s="90">
        <f>IF(Zwemmen!F357="Snelheid",Zwemmen!I357,0)</f>
        <v>0</v>
      </c>
      <c r="W358" s="98">
        <f>IF(Zwemmen!F357="Wedstrijd",Zwemmen!I357,0)</f>
        <v>0</v>
      </c>
      <c r="X358" s="124"/>
      <c r="Y358" s="122">
        <f>IF(Fietsen!H357="Wegfiets",Fietsen!I357,0)</f>
        <v>0</v>
      </c>
      <c r="Z358" s="122">
        <f>IF(Fietsen!H357="Tijdritfiets",Fietsen!I357,0)</f>
        <v>0</v>
      </c>
      <c r="AA358" s="122">
        <f>IF(Fietsen!H357="Mountainbike",Fietsen!I357,0)</f>
        <v>0</v>
      </c>
      <c r="AB358" s="124"/>
      <c r="AC358" s="122">
        <f>IF(Fietsen!G357="Weg",Fietsen!I357,0)</f>
        <v>0</v>
      </c>
      <c r="AD358" s="122">
        <f>IF(Fietsen!G357="Rollen",Fietsen!I357,0)</f>
        <v>0</v>
      </c>
      <c r="AE358" s="122">
        <f>IF(Fietsen!G357="Veld",Fietsen!I357,0)</f>
        <v>0</v>
      </c>
      <c r="AF358" s="125"/>
      <c r="AG358" s="122">
        <f>IF(Fietsen!E357="Herstel",Fietsen!I357,0)</f>
        <v>0</v>
      </c>
      <c r="AH358" s="122">
        <f>IF(Fietsen!E357="LSD",Fietsen!I357,0)</f>
        <v>0</v>
      </c>
      <c r="AI358" s="122">
        <f>IF(Fietsen!E357="Extensieve uithouding",Fietsen!I357,0)</f>
        <v>0</v>
      </c>
      <c r="AJ358" s="122">
        <f>IF(Fietsen!E357="Intensieve uithouding",Fietsen!I357,0)</f>
        <v>0</v>
      </c>
      <c r="AK358" s="122">
        <f>IF(Fietsen!E357="Interval/Blokken",Fietsen!I357,0)</f>
        <v>0</v>
      </c>
      <c r="AL358" s="122">
        <f>IF(Fietsen!E357="VO2max",Fietsen!I357,0)</f>
        <v>0</v>
      </c>
      <c r="AM358" s="122">
        <f>IF(Fietsen!E357="Snelheid",Fietsen!I357,0)</f>
        <v>0</v>
      </c>
      <c r="AN358" s="122">
        <f>IF(Fietsen!E357="Souplesse",Fietsen!I357,0)</f>
        <v>0</v>
      </c>
      <c r="AO358" s="122">
        <f>IF(Fietsen!E357="Krachtuithouding",Fietsen!I357,0)</f>
        <v>0</v>
      </c>
      <c r="AP358" s="122">
        <f>IF(Fietsen!E357="Explosieve kracht",Fietsen!I357,0)</f>
        <v>0</v>
      </c>
      <c r="AQ358" s="122">
        <f>IF(Fietsen!E357="Wedstrijd",Fietsen!I357,0)</f>
        <v>0</v>
      </c>
      <c r="AR358" s="125"/>
      <c r="AS358" s="141">
        <f>IF(Lopen!G357="Weg",Lopen!H357,0)</f>
        <v>0</v>
      </c>
      <c r="AT358" s="122">
        <f>IF(Lopen!G357="Veld",Lopen!H357,0)</f>
        <v>0</v>
      </c>
      <c r="AU358" s="122">
        <f>IF(Lopen!G357="Piste",Lopen!H357,0)</f>
        <v>0</v>
      </c>
      <c r="AV358" s="139"/>
      <c r="AW358" s="122">
        <f>IF(Lopen!E357="Herstel",Lopen!H357,0)</f>
        <v>0</v>
      </c>
      <c r="AX358" s="122">
        <f>IF(Lopen!E357="Extensieve duur",Lopen!H357,0)</f>
        <v>0</v>
      </c>
      <c r="AY358" s="122">
        <f>IF(Lopen!E357="Tempoloop",Lopen!H357,0)</f>
        <v>0</v>
      </c>
      <c r="AZ358" s="122">
        <f>IF(Lopen!E357="Wisselloop",Lopen!H357,0)</f>
        <v>0</v>
      </c>
      <c r="BA358" s="122">
        <f>IF(Lopen!E357="Blokloop",Lopen!H357,0)</f>
        <v>0</v>
      </c>
      <c r="BB358" s="122">
        <f>IF(Lopen!E357="Versnellingen",Lopen!H357,0)</f>
        <v>0</v>
      </c>
      <c r="BC358" s="122">
        <f>IF(Lopen!E357="Fartlek",Lopen!H357,0)</f>
        <v>0</v>
      </c>
      <c r="BD358" s="122">
        <f>IF(Lopen!E357="Krachttraining",Lopen!H357,0)</f>
        <v>0</v>
      </c>
      <c r="BE358" s="142">
        <f>IF(Lopen!E357="Wedstrijd",Lopen!H357,0)</f>
        <v>0</v>
      </c>
    </row>
    <row r="359" spans="1:57">
      <c r="A359" s="199"/>
      <c r="B359" s="19" t="s">
        <v>13</v>
      </c>
      <c r="C359" s="77">
        <v>40804</v>
      </c>
      <c r="D359" s="153"/>
      <c r="E359" s="86">
        <f>IF(Zwemmen!H358&gt;0,1,0)</f>
        <v>0</v>
      </c>
      <c r="F359" s="86">
        <f>IF(Fietsen!I358&gt;0,1,0)</f>
        <v>0</v>
      </c>
      <c r="G359" s="86">
        <f>IF(Lopen!H358&gt;0,1,0)</f>
        <v>0</v>
      </c>
      <c r="H359" s="107"/>
      <c r="I359" s="97">
        <f>IF(Zwemmen!E358="Zwembad Aalst",1,0)</f>
        <v>0</v>
      </c>
      <c r="J359" s="86">
        <f>IF(Zwemmen!E358="Zwembad Brussel",1,0)</f>
        <v>0</v>
      </c>
      <c r="K359" s="86">
        <f>IF(Zwemmen!E358="Zwembad Wachtebeke",1,0)</f>
        <v>0</v>
      </c>
      <c r="L359" s="86">
        <f>IF(Zwemmen!E358="Zwembad Ander",1,0)</f>
        <v>0</v>
      </c>
      <c r="M359" s="86">
        <f>IF(Zwemmen!E358="Open Water Nieuwdonk",1,0)</f>
        <v>0</v>
      </c>
      <c r="N359" s="86">
        <f>IF(Zwemmen!E358="Open Water Ander",1,0)</f>
        <v>0</v>
      </c>
      <c r="O359" s="104"/>
      <c r="P359" s="86">
        <f t="shared" si="17"/>
        <v>0</v>
      </c>
      <c r="Q359" s="86">
        <f t="shared" si="18"/>
        <v>0</v>
      </c>
      <c r="R359" s="104"/>
      <c r="S359" s="90">
        <f>IF(Zwemmen!F358="Techniek",Zwemmen!I358,0)</f>
        <v>0</v>
      </c>
      <c r="T359" s="90">
        <f>IF(Zwemmen!F358="Extensieve uithouding",Zwemmen!I358,0)</f>
        <v>0</v>
      </c>
      <c r="U359" s="90">
        <f>IF(Zwemmen!F358="Intensieve uithouding",Zwemmen!I358,0)</f>
        <v>0</v>
      </c>
      <c r="V359" s="90">
        <f>IF(Zwemmen!F358="Snelheid",Zwemmen!I358,0)</f>
        <v>0</v>
      </c>
      <c r="W359" s="98">
        <f>IF(Zwemmen!F358="Wedstrijd",Zwemmen!I358,0)</f>
        <v>0</v>
      </c>
      <c r="X359" s="124"/>
      <c r="Y359" s="122">
        <f>IF(Fietsen!H358="Wegfiets",Fietsen!I358,0)</f>
        <v>0</v>
      </c>
      <c r="Z359" s="122">
        <f>IF(Fietsen!H358="Tijdritfiets",Fietsen!I358,0)</f>
        <v>0</v>
      </c>
      <c r="AA359" s="122">
        <f>IF(Fietsen!H358="Mountainbike",Fietsen!I358,0)</f>
        <v>0</v>
      </c>
      <c r="AB359" s="124"/>
      <c r="AC359" s="122">
        <f>IF(Fietsen!G358="Weg",Fietsen!I358,0)</f>
        <v>0</v>
      </c>
      <c r="AD359" s="122">
        <f>IF(Fietsen!G358="Rollen",Fietsen!I358,0)</f>
        <v>0</v>
      </c>
      <c r="AE359" s="122">
        <f>IF(Fietsen!G358="Veld",Fietsen!I358,0)</f>
        <v>0</v>
      </c>
      <c r="AF359" s="125"/>
      <c r="AG359" s="122">
        <f>IF(Fietsen!E358="Herstel",Fietsen!I358,0)</f>
        <v>0</v>
      </c>
      <c r="AH359" s="122">
        <f>IF(Fietsen!E358="LSD",Fietsen!I358,0)</f>
        <v>0</v>
      </c>
      <c r="AI359" s="122">
        <f>IF(Fietsen!E358="Extensieve uithouding",Fietsen!I358,0)</f>
        <v>0</v>
      </c>
      <c r="AJ359" s="122">
        <f>IF(Fietsen!E358="Intensieve uithouding",Fietsen!I358,0)</f>
        <v>0</v>
      </c>
      <c r="AK359" s="122">
        <f>IF(Fietsen!E358="Interval/Blokken",Fietsen!I358,0)</f>
        <v>0</v>
      </c>
      <c r="AL359" s="122">
        <f>IF(Fietsen!E358="VO2max",Fietsen!I358,0)</f>
        <v>0</v>
      </c>
      <c r="AM359" s="122">
        <f>IF(Fietsen!E358="Snelheid",Fietsen!I358,0)</f>
        <v>0</v>
      </c>
      <c r="AN359" s="122">
        <f>IF(Fietsen!E358="Souplesse",Fietsen!I358,0)</f>
        <v>0</v>
      </c>
      <c r="AO359" s="122">
        <f>IF(Fietsen!E358="Krachtuithouding",Fietsen!I358,0)</f>
        <v>0</v>
      </c>
      <c r="AP359" s="122">
        <f>IF(Fietsen!E358="Explosieve kracht",Fietsen!I358,0)</f>
        <v>0</v>
      </c>
      <c r="AQ359" s="122">
        <f>IF(Fietsen!E358="Wedstrijd",Fietsen!I358,0)</f>
        <v>0</v>
      </c>
      <c r="AR359" s="125"/>
      <c r="AS359" s="141">
        <f>IF(Lopen!G358="Weg",Lopen!H358,0)</f>
        <v>0</v>
      </c>
      <c r="AT359" s="122">
        <f>IF(Lopen!G358="Veld",Lopen!H358,0)</f>
        <v>0</v>
      </c>
      <c r="AU359" s="122">
        <f>IF(Lopen!G358="Piste",Lopen!H358,0)</f>
        <v>0</v>
      </c>
      <c r="AV359" s="139"/>
      <c r="AW359" s="122">
        <f>IF(Lopen!E358="Herstel",Lopen!H358,0)</f>
        <v>0</v>
      </c>
      <c r="AX359" s="122">
        <f>IF(Lopen!E358="Extensieve duur",Lopen!H358,0)</f>
        <v>0</v>
      </c>
      <c r="AY359" s="122">
        <f>IF(Lopen!E358="Tempoloop",Lopen!H358,0)</f>
        <v>0</v>
      </c>
      <c r="AZ359" s="122">
        <f>IF(Lopen!E358="Wisselloop",Lopen!H358,0)</f>
        <v>0</v>
      </c>
      <c r="BA359" s="122">
        <f>IF(Lopen!E358="Blokloop",Lopen!H358,0)</f>
        <v>0</v>
      </c>
      <c r="BB359" s="122">
        <f>IF(Lopen!E358="Versnellingen",Lopen!H358,0)</f>
        <v>0</v>
      </c>
      <c r="BC359" s="122">
        <f>IF(Lopen!E358="Fartlek",Lopen!H358,0)</f>
        <v>0</v>
      </c>
      <c r="BD359" s="122">
        <f>IF(Lopen!E358="Krachttraining",Lopen!H358,0)</f>
        <v>0</v>
      </c>
      <c r="BE359" s="142">
        <f>IF(Lopen!E358="Wedstrijd",Lopen!H358,0)</f>
        <v>0</v>
      </c>
    </row>
    <row r="360" spans="1:57">
      <c r="A360" s="199" t="s">
        <v>71</v>
      </c>
      <c r="B360" s="83" t="s">
        <v>14</v>
      </c>
      <c r="C360" s="75">
        <v>40805</v>
      </c>
      <c r="D360" s="153"/>
      <c r="E360" s="85">
        <f>IF(Zwemmen!H359&gt;0,1,0)</f>
        <v>0</v>
      </c>
      <c r="F360" s="85">
        <f>IF(Fietsen!I359&gt;0,1,0)</f>
        <v>0</v>
      </c>
      <c r="G360" s="85">
        <f>IF(Lopen!H359&gt;0,1,0)</f>
        <v>0</v>
      </c>
      <c r="H360" s="107"/>
      <c r="I360" s="95">
        <f>IF(Zwemmen!E359="Zwembad Aalst",1,0)</f>
        <v>0</v>
      </c>
      <c r="J360" s="85">
        <f>IF(Zwemmen!E359="Zwembad Brussel",1,0)</f>
        <v>0</v>
      </c>
      <c r="K360" s="85">
        <f>IF(Zwemmen!E359="Zwembad Wachtebeke",1,0)</f>
        <v>0</v>
      </c>
      <c r="L360" s="85">
        <f>IF(Zwemmen!E359="Zwembad Ander",1,0)</f>
        <v>0</v>
      </c>
      <c r="M360" s="85">
        <f>IF(Zwemmen!E359="Open Water Nieuwdonk",1,0)</f>
        <v>0</v>
      </c>
      <c r="N360" s="85">
        <f>IF(Zwemmen!E359="Open Water Ander",1,0)</f>
        <v>0</v>
      </c>
      <c r="O360" s="104"/>
      <c r="P360" s="85">
        <f t="shared" si="17"/>
        <v>0</v>
      </c>
      <c r="Q360" s="85">
        <f t="shared" si="18"/>
        <v>0</v>
      </c>
      <c r="R360" s="104"/>
      <c r="S360" s="89">
        <f>IF(Zwemmen!F359="Techniek",Zwemmen!I359,0)</f>
        <v>0</v>
      </c>
      <c r="T360" s="89">
        <f>IF(Zwemmen!F359="Extensieve uithouding",Zwemmen!I359,0)</f>
        <v>0</v>
      </c>
      <c r="U360" s="89">
        <f>IF(Zwemmen!F359="Intensieve uithouding",Zwemmen!I359,0)</f>
        <v>0</v>
      </c>
      <c r="V360" s="89">
        <f>IF(Zwemmen!F359="Snelheid",Zwemmen!I359,0)</f>
        <v>0</v>
      </c>
      <c r="W360" s="96">
        <f>IF(Zwemmen!F359="Wedstrijd",Zwemmen!I359,0)</f>
        <v>0</v>
      </c>
      <c r="X360" s="124"/>
      <c r="Y360" s="8">
        <f>IF(Fietsen!H359="Wegfiets",Fietsen!I359,0)</f>
        <v>0</v>
      </c>
      <c r="Z360" s="8">
        <f>IF(Fietsen!H359="Tijdritfiets",Fietsen!I359,0)</f>
        <v>0</v>
      </c>
      <c r="AA360" s="8">
        <f>IF(Fietsen!H359="Mountainbike",Fietsen!I359,0)</f>
        <v>0</v>
      </c>
      <c r="AB360" s="124"/>
      <c r="AC360" s="8">
        <f>IF(Fietsen!G359="Weg",Fietsen!I359,0)</f>
        <v>0</v>
      </c>
      <c r="AD360" s="8">
        <f>IF(Fietsen!G359="Rollen",Fietsen!I359,0)</f>
        <v>0</v>
      </c>
      <c r="AE360" s="8">
        <f>IF(Fietsen!G359="Veld",Fietsen!I359,0)</f>
        <v>0</v>
      </c>
      <c r="AF360" s="125"/>
      <c r="AG360" s="8">
        <f>IF(Fietsen!E359="Herstel",Fietsen!I359,0)</f>
        <v>0</v>
      </c>
      <c r="AH360" s="8">
        <f>IF(Fietsen!E359="LSD",Fietsen!I359,0)</f>
        <v>0</v>
      </c>
      <c r="AI360" s="8">
        <f>IF(Fietsen!E359="Extensieve uithouding",Fietsen!I359,0)</f>
        <v>0</v>
      </c>
      <c r="AJ360" s="8">
        <f>IF(Fietsen!E359="Intensieve uithouding",Fietsen!I359,0)</f>
        <v>0</v>
      </c>
      <c r="AK360" s="8">
        <f>IF(Fietsen!E359="Interval/Blokken",Fietsen!I359,0)</f>
        <v>0</v>
      </c>
      <c r="AL360" s="8">
        <f>IF(Fietsen!E359="VO2max",Fietsen!I359,0)</f>
        <v>0</v>
      </c>
      <c r="AM360" s="8">
        <f>IF(Fietsen!E359="Snelheid",Fietsen!I359,0)</f>
        <v>0</v>
      </c>
      <c r="AN360" s="8">
        <f>IF(Fietsen!E359="Souplesse",Fietsen!I359,0)</f>
        <v>0</v>
      </c>
      <c r="AO360" s="8">
        <f>IF(Fietsen!E359="Krachtuithouding",Fietsen!I359,0)</f>
        <v>0</v>
      </c>
      <c r="AP360" s="8">
        <f>IF(Fietsen!E359="Explosieve kracht",Fietsen!I359,0)</f>
        <v>0</v>
      </c>
      <c r="AQ360" s="8">
        <f>IF(Fietsen!E359="Wedstrijd",Fietsen!I359,0)</f>
        <v>0</v>
      </c>
      <c r="AR360" s="125"/>
      <c r="AS360" s="143">
        <f>IF(Lopen!G359="Weg",Lopen!H359,0)</f>
        <v>0</v>
      </c>
      <c r="AT360" s="8">
        <f>IF(Lopen!G359="Veld",Lopen!H359,0)</f>
        <v>0</v>
      </c>
      <c r="AU360" s="8">
        <f>IF(Lopen!G359="Piste",Lopen!H359,0)</f>
        <v>0</v>
      </c>
      <c r="AV360" s="139"/>
      <c r="AW360" s="8">
        <f>IF(Lopen!E359="Herstel",Lopen!H359,0)</f>
        <v>0</v>
      </c>
      <c r="AX360" s="8">
        <f>IF(Lopen!E359="Extensieve duur",Lopen!H359,0)</f>
        <v>0</v>
      </c>
      <c r="AY360" s="8">
        <f>IF(Lopen!E359="Tempoloop",Lopen!H359,0)</f>
        <v>0</v>
      </c>
      <c r="AZ360" s="8">
        <f>IF(Lopen!E359="Wisselloop",Lopen!H359,0)</f>
        <v>0</v>
      </c>
      <c r="BA360" s="8">
        <f>IF(Lopen!E359="Blokloop",Lopen!H359,0)</f>
        <v>0</v>
      </c>
      <c r="BB360" s="8">
        <f>IF(Lopen!E359="Versnellingen",Lopen!H359,0)</f>
        <v>0</v>
      </c>
      <c r="BC360" s="8">
        <f>IF(Lopen!E359="Fartlek",Lopen!H359,0)</f>
        <v>0</v>
      </c>
      <c r="BD360" s="8">
        <f>IF(Lopen!E359="Krachttraining",Lopen!H359,0)</f>
        <v>0</v>
      </c>
      <c r="BE360" s="144">
        <f>IF(Lopen!E359="Wedstrijd",Lopen!H359,0)</f>
        <v>0</v>
      </c>
    </row>
    <row r="361" spans="1:57">
      <c r="A361" s="199"/>
      <c r="B361" s="83" t="s">
        <v>15</v>
      </c>
      <c r="C361" s="75">
        <v>40806</v>
      </c>
      <c r="D361" s="153"/>
      <c r="E361" s="85">
        <f>IF(Zwemmen!H360&gt;0,1,0)</f>
        <v>0</v>
      </c>
      <c r="F361" s="85">
        <f>IF(Fietsen!I360&gt;0,1,0)</f>
        <v>0</v>
      </c>
      <c r="G361" s="85">
        <f>IF(Lopen!H360&gt;0,1,0)</f>
        <v>0</v>
      </c>
      <c r="H361" s="107"/>
      <c r="I361" s="95">
        <f>IF(Zwemmen!E360="Zwembad Aalst",1,0)</f>
        <v>0</v>
      </c>
      <c r="J361" s="85">
        <f>IF(Zwemmen!E360="Zwembad Brussel",1,0)</f>
        <v>0</v>
      </c>
      <c r="K361" s="85">
        <f>IF(Zwemmen!E360="Zwembad Wachtebeke",1,0)</f>
        <v>0</v>
      </c>
      <c r="L361" s="85">
        <f>IF(Zwemmen!E360="Zwembad Ander",1,0)</f>
        <v>0</v>
      </c>
      <c r="M361" s="85">
        <f>IF(Zwemmen!E360="Open Water Nieuwdonk",1,0)</f>
        <v>0</v>
      </c>
      <c r="N361" s="85">
        <f>IF(Zwemmen!E360="Open Water Ander",1,0)</f>
        <v>0</v>
      </c>
      <c r="O361" s="104"/>
      <c r="P361" s="85">
        <f t="shared" si="17"/>
        <v>0</v>
      </c>
      <c r="Q361" s="85">
        <f t="shared" si="18"/>
        <v>0</v>
      </c>
      <c r="R361" s="104"/>
      <c r="S361" s="89">
        <f>IF(Zwemmen!F360="Techniek",Zwemmen!I360,0)</f>
        <v>0</v>
      </c>
      <c r="T361" s="89">
        <f>IF(Zwemmen!F360="Extensieve uithouding",Zwemmen!I360,0)</f>
        <v>0</v>
      </c>
      <c r="U361" s="89">
        <f>IF(Zwemmen!F360="Intensieve uithouding",Zwemmen!I360,0)</f>
        <v>0</v>
      </c>
      <c r="V361" s="89">
        <f>IF(Zwemmen!F360="Snelheid",Zwemmen!I360,0)</f>
        <v>0</v>
      </c>
      <c r="W361" s="96">
        <f>IF(Zwemmen!F360="Wedstrijd",Zwemmen!I360,0)</f>
        <v>0</v>
      </c>
      <c r="X361" s="124"/>
      <c r="Y361" s="8">
        <f>IF(Fietsen!H360="Wegfiets",Fietsen!I360,0)</f>
        <v>0</v>
      </c>
      <c r="Z361" s="8">
        <f>IF(Fietsen!H360="Tijdritfiets",Fietsen!I360,0)</f>
        <v>0</v>
      </c>
      <c r="AA361" s="8">
        <f>IF(Fietsen!H360="Mountainbike",Fietsen!I360,0)</f>
        <v>0</v>
      </c>
      <c r="AB361" s="124"/>
      <c r="AC361" s="8">
        <f>IF(Fietsen!G360="Weg",Fietsen!I360,0)</f>
        <v>0</v>
      </c>
      <c r="AD361" s="8">
        <f>IF(Fietsen!G360="Rollen",Fietsen!I360,0)</f>
        <v>0</v>
      </c>
      <c r="AE361" s="8">
        <f>IF(Fietsen!G360="Veld",Fietsen!I360,0)</f>
        <v>0</v>
      </c>
      <c r="AF361" s="125"/>
      <c r="AG361" s="8">
        <f>IF(Fietsen!E360="Herstel",Fietsen!I360,0)</f>
        <v>0</v>
      </c>
      <c r="AH361" s="8">
        <f>IF(Fietsen!E360="LSD",Fietsen!I360,0)</f>
        <v>0</v>
      </c>
      <c r="AI361" s="8">
        <f>IF(Fietsen!E360="Extensieve uithouding",Fietsen!I360,0)</f>
        <v>0</v>
      </c>
      <c r="AJ361" s="8">
        <f>IF(Fietsen!E360="Intensieve uithouding",Fietsen!I360,0)</f>
        <v>0</v>
      </c>
      <c r="AK361" s="8">
        <f>IF(Fietsen!E360="Interval/Blokken",Fietsen!I360,0)</f>
        <v>0</v>
      </c>
      <c r="AL361" s="8">
        <f>IF(Fietsen!E360="VO2max",Fietsen!I360,0)</f>
        <v>0</v>
      </c>
      <c r="AM361" s="8">
        <f>IF(Fietsen!E360="Snelheid",Fietsen!I360,0)</f>
        <v>0</v>
      </c>
      <c r="AN361" s="8">
        <f>IF(Fietsen!E360="Souplesse",Fietsen!I360,0)</f>
        <v>0</v>
      </c>
      <c r="AO361" s="8">
        <f>IF(Fietsen!E360="Krachtuithouding",Fietsen!I360,0)</f>
        <v>0</v>
      </c>
      <c r="AP361" s="8">
        <f>IF(Fietsen!E360="Explosieve kracht",Fietsen!I360,0)</f>
        <v>0</v>
      </c>
      <c r="AQ361" s="8">
        <f>IF(Fietsen!E360="Wedstrijd",Fietsen!I360,0)</f>
        <v>0</v>
      </c>
      <c r="AR361" s="125"/>
      <c r="AS361" s="143">
        <f>IF(Lopen!G360="Weg",Lopen!H360,0)</f>
        <v>0</v>
      </c>
      <c r="AT361" s="8">
        <f>IF(Lopen!G360="Veld",Lopen!H360,0)</f>
        <v>0</v>
      </c>
      <c r="AU361" s="8">
        <f>IF(Lopen!G360="Piste",Lopen!H360,0)</f>
        <v>0</v>
      </c>
      <c r="AV361" s="139"/>
      <c r="AW361" s="8">
        <f>IF(Lopen!E360="Herstel",Lopen!H360,0)</f>
        <v>0</v>
      </c>
      <c r="AX361" s="8">
        <f>IF(Lopen!E360="Extensieve duur",Lopen!H360,0)</f>
        <v>0</v>
      </c>
      <c r="AY361" s="8">
        <f>IF(Lopen!E360="Tempoloop",Lopen!H360,0)</f>
        <v>0</v>
      </c>
      <c r="AZ361" s="8">
        <f>IF(Lopen!E360="Wisselloop",Lopen!H360,0)</f>
        <v>0</v>
      </c>
      <c r="BA361" s="8">
        <f>IF(Lopen!E360="Blokloop",Lopen!H360,0)</f>
        <v>0</v>
      </c>
      <c r="BB361" s="8">
        <f>IF(Lopen!E360="Versnellingen",Lopen!H360,0)</f>
        <v>0</v>
      </c>
      <c r="BC361" s="8">
        <f>IF(Lopen!E360="Fartlek",Lopen!H360,0)</f>
        <v>0</v>
      </c>
      <c r="BD361" s="8">
        <f>IF(Lopen!E360="Krachttraining",Lopen!H360,0)</f>
        <v>0</v>
      </c>
      <c r="BE361" s="144">
        <f>IF(Lopen!E360="Wedstrijd",Lopen!H360,0)</f>
        <v>0</v>
      </c>
    </row>
    <row r="362" spans="1:57">
      <c r="A362" s="199"/>
      <c r="B362" s="83" t="s">
        <v>16</v>
      </c>
      <c r="C362" s="75">
        <v>40807</v>
      </c>
      <c r="D362" s="153"/>
      <c r="E362" s="85">
        <f>IF(Zwemmen!H361&gt;0,1,0)</f>
        <v>0</v>
      </c>
      <c r="F362" s="85">
        <f>IF(Fietsen!I361&gt;0,1,0)</f>
        <v>0</v>
      </c>
      <c r="G362" s="85">
        <f>IF(Lopen!H361&gt;0,1,0)</f>
        <v>0</v>
      </c>
      <c r="H362" s="107"/>
      <c r="I362" s="95">
        <f>IF(Zwemmen!E361="Zwembad Aalst",1,0)</f>
        <v>0</v>
      </c>
      <c r="J362" s="85">
        <f>IF(Zwemmen!E361="Zwembad Brussel",1,0)</f>
        <v>0</v>
      </c>
      <c r="K362" s="85">
        <f>IF(Zwemmen!E361="Zwembad Wachtebeke",1,0)</f>
        <v>0</v>
      </c>
      <c r="L362" s="85">
        <f>IF(Zwemmen!E361="Zwembad Ander",1,0)</f>
        <v>0</v>
      </c>
      <c r="M362" s="85">
        <f>IF(Zwemmen!E361="Open Water Nieuwdonk",1,0)</f>
        <v>0</v>
      </c>
      <c r="N362" s="85">
        <f>IF(Zwemmen!E361="Open Water Ander",1,0)</f>
        <v>0</v>
      </c>
      <c r="O362" s="104"/>
      <c r="P362" s="85">
        <f t="shared" si="17"/>
        <v>0</v>
      </c>
      <c r="Q362" s="85">
        <f t="shared" si="18"/>
        <v>0</v>
      </c>
      <c r="R362" s="104"/>
      <c r="S362" s="89">
        <f>IF(Zwemmen!F361="Techniek",Zwemmen!I361,0)</f>
        <v>0</v>
      </c>
      <c r="T362" s="89">
        <f>IF(Zwemmen!F361="Extensieve uithouding",Zwemmen!I361,0)</f>
        <v>0</v>
      </c>
      <c r="U362" s="89">
        <f>IF(Zwemmen!F361="Intensieve uithouding",Zwemmen!I361,0)</f>
        <v>0</v>
      </c>
      <c r="V362" s="89">
        <f>IF(Zwemmen!F361="Snelheid",Zwemmen!I361,0)</f>
        <v>0</v>
      </c>
      <c r="W362" s="96">
        <f>IF(Zwemmen!F361="Wedstrijd",Zwemmen!I361,0)</f>
        <v>0</v>
      </c>
      <c r="X362" s="124"/>
      <c r="Y362" s="8">
        <f>IF(Fietsen!H361="Wegfiets",Fietsen!I361,0)</f>
        <v>0</v>
      </c>
      <c r="Z362" s="8">
        <f>IF(Fietsen!H361="Tijdritfiets",Fietsen!I361,0)</f>
        <v>0</v>
      </c>
      <c r="AA362" s="8">
        <f>IF(Fietsen!H361="Mountainbike",Fietsen!I361,0)</f>
        <v>0</v>
      </c>
      <c r="AB362" s="124"/>
      <c r="AC362" s="8">
        <f>IF(Fietsen!G361="Weg",Fietsen!I361,0)</f>
        <v>0</v>
      </c>
      <c r="AD362" s="8">
        <f>IF(Fietsen!G361="Rollen",Fietsen!I361,0)</f>
        <v>0</v>
      </c>
      <c r="AE362" s="8">
        <f>IF(Fietsen!G361="Veld",Fietsen!I361,0)</f>
        <v>0</v>
      </c>
      <c r="AF362" s="125"/>
      <c r="AG362" s="8">
        <f>IF(Fietsen!E361="Herstel",Fietsen!I361,0)</f>
        <v>0</v>
      </c>
      <c r="AH362" s="8">
        <f>IF(Fietsen!E361="LSD",Fietsen!I361,0)</f>
        <v>0</v>
      </c>
      <c r="AI362" s="8">
        <f>IF(Fietsen!E361="Extensieve uithouding",Fietsen!I361,0)</f>
        <v>0</v>
      </c>
      <c r="AJ362" s="8">
        <f>IF(Fietsen!E361="Intensieve uithouding",Fietsen!I361,0)</f>
        <v>0</v>
      </c>
      <c r="AK362" s="8">
        <f>IF(Fietsen!E361="Interval/Blokken",Fietsen!I361,0)</f>
        <v>0</v>
      </c>
      <c r="AL362" s="8">
        <f>IF(Fietsen!E361="VO2max",Fietsen!I361,0)</f>
        <v>0</v>
      </c>
      <c r="AM362" s="8">
        <f>IF(Fietsen!E361="Snelheid",Fietsen!I361,0)</f>
        <v>0</v>
      </c>
      <c r="AN362" s="8">
        <f>IF(Fietsen!E361="Souplesse",Fietsen!I361,0)</f>
        <v>0</v>
      </c>
      <c r="AO362" s="8">
        <f>IF(Fietsen!E361="Krachtuithouding",Fietsen!I361,0)</f>
        <v>0</v>
      </c>
      <c r="AP362" s="8">
        <f>IF(Fietsen!E361="Explosieve kracht",Fietsen!I361,0)</f>
        <v>0</v>
      </c>
      <c r="AQ362" s="8">
        <f>IF(Fietsen!E361="Wedstrijd",Fietsen!I361,0)</f>
        <v>0</v>
      </c>
      <c r="AR362" s="125"/>
      <c r="AS362" s="143">
        <f>IF(Lopen!G361="Weg",Lopen!H361,0)</f>
        <v>0</v>
      </c>
      <c r="AT362" s="8">
        <f>IF(Lopen!G361="Veld",Lopen!H361,0)</f>
        <v>0</v>
      </c>
      <c r="AU362" s="8">
        <f>IF(Lopen!G361="Piste",Lopen!H361,0)</f>
        <v>0</v>
      </c>
      <c r="AV362" s="139"/>
      <c r="AW362" s="8">
        <f>IF(Lopen!E361="Herstel",Lopen!H361,0)</f>
        <v>0</v>
      </c>
      <c r="AX362" s="8">
        <f>IF(Lopen!E361="Extensieve duur",Lopen!H361,0)</f>
        <v>0</v>
      </c>
      <c r="AY362" s="8">
        <f>IF(Lopen!E361="Tempoloop",Lopen!H361,0)</f>
        <v>0</v>
      </c>
      <c r="AZ362" s="8">
        <f>IF(Lopen!E361="Wisselloop",Lopen!H361,0)</f>
        <v>0</v>
      </c>
      <c r="BA362" s="8">
        <f>IF(Lopen!E361="Blokloop",Lopen!H361,0)</f>
        <v>0</v>
      </c>
      <c r="BB362" s="8">
        <f>IF(Lopen!E361="Versnellingen",Lopen!H361,0)</f>
        <v>0</v>
      </c>
      <c r="BC362" s="8">
        <f>IF(Lopen!E361="Fartlek",Lopen!H361,0)</f>
        <v>0</v>
      </c>
      <c r="BD362" s="8">
        <f>IF(Lopen!E361="Krachttraining",Lopen!H361,0)</f>
        <v>0</v>
      </c>
      <c r="BE362" s="144">
        <f>IF(Lopen!E361="Wedstrijd",Lopen!H361,0)</f>
        <v>0</v>
      </c>
    </row>
    <row r="363" spans="1:57">
      <c r="A363" s="199"/>
      <c r="B363" s="83" t="s">
        <v>17</v>
      </c>
      <c r="C363" s="75">
        <v>40808</v>
      </c>
      <c r="D363" s="153"/>
      <c r="E363" s="85">
        <f>IF(Zwemmen!H362&gt;0,1,0)</f>
        <v>0</v>
      </c>
      <c r="F363" s="85">
        <f>IF(Fietsen!I362&gt;0,1,0)</f>
        <v>0</v>
      </c>
      <c r="G363" s="85">
        <f>IF(Lopen!H362&gt;0,1,0)</f>
        <v>0</v>
      </c>
      <c r="H363" s="107"/>
      <c r="I363" s="95">
        <f>IF(Zwemmen!E362="Zwembad Aalst",1,0)</f>
        <v>0</v>
      </c>
      <c r="J363" s="85">
        <f>IF(Zwemmen!E362="Zwembad Brussel",1,0)</f>
        <v>0</v>
      </c>
      <c r="K363" s="85">
        <f>IF(Zwemmen!E362="Zwembad Wachtebeke",1,0)</f>
        <v>0</v>
      </c>
      <c r="L363" s="85">
        <f>IF(Zwemmen!E362="Zwembad Ander",1,0)</f>
        <v>0</v>
      </c>
      <c r="M363" s="85">
        <f>IF(Zwemmen!E362="Open Water Nieuwdonk",1,0)</f>
        <v>0</v>
      </c>
      <c r="N363" s="85">
        <f>IF(Zwemmen!E362="Open Water Ander",1,0)</f>
        <v>0</v>
      </c>
      <c r="O363" s="104"/>
      <c r="P363" s="85">
        <f t="shared" si="17"/>
        <v>0</v>
      </c>
      <c r="Q363" s="85">
        <f t="shared" si="18"/>
        <v>0</v>
      </c>
      <c r="R363" s="104"/>
      <c r="S363" s="89">
        <f>IF(Zwemmen!F362="Techniek",Zwemmen!I362,0)</f>
        <v>0</v>
      </c>
      <c r="T363" s="89">
        <f>IF(Zwemmen!F362="Extensieve uithouding",Zwemmen!I362,0)</f>
        <v>0</v>
      </c>
      <c r="U363" s="89">
        <f>IF(Zwemmen!F362="Intensieve uithouding",Zwemmen!I362,0)</f>
        <v>0</v>
      </c>
      <c r="V363" s="89">
        <f>IF(Zwemmen!F362="Snelheid",Zwemmen!I362,0)</f>
        <v>0</v>
      </c>
      <c r="W363" s="96">
        <f>IF(Zwemmen!F362="Wedstrijd",Zwemmen!I362,0)</f>
        <v>0</v>
      </c>
      <c r="X363" s="124"/>
      <c r="Y363" s="8">
        <f>IF(Fietsen!H362="Wegfiets",Fietsen!I362,0)</f>
        <v>0</v>
      </c>
      <c r="Z363" s="8">
        <f>IF(Fietsen!H362="Tijdritfiets",Fietsen!I362,0)</f>
        <v>0</v>
      </c>
      <c r="AA363" s="8">
        <f>IF(Fietsen!H362="Mountainbike",Fietsen!I362,0)</f>
        <v>0</v>
      </c>
      <c r="AB363" s="124"/>
      <c r="AC363" s="8">
        <f>IF(Fietsen!G362="Weg",Fietsen!I362,0)</f>
        <v>0</v>
      </c>
      <c r="AD363" s="8">
        <f>IF(Fietsen!G362="Rollen",Fietsen!I362,0)</f>
        <v>0</v>
      </c>
      <c r="AE363" s="8">
        <f>IF(Fietsen!G362="Veld",Fietsen!I362,0)</f>
        <v>0</v>
      </c>
      <c r="AF363" s="125"/>
      <c r="AG363" s="8">
        <f>IF(Fietsen!E362="Herstel",Fietsen!I362,0)</f>
        <v>0</v>
      </c>
      <c r="AH363" s="8">
        <f>IF(Fietsen!E362="LSD",Fietsen!I362,0)</f>
        <v>0</v>
      </c>
      <c r="AI363" s="8">
        <f>IF(Fietsen!E362="Extensieve uithouding",Fietsen!I362,0)</f>
        <v>0</v>
      </c>
      <c r="AJ363" s="8">
        <f>IF(Fietsen!E362="Intensieve uithouding",Fietsen!I362,0)</f>
        <v>0</v>
      </c>
      <c r="AK363" s="8">
        <f>IF(Fietsen!E362="Interval/Blokken",Fietsen!I362,0)</f>
        <v>0</v>
      </c>
      <c r="AL363" s="8">
        <f>IF(Fietsen!E362="VO2max",Fietsen!I362,0)</f>
        <v>0</v>
      </c>
      <c r="AM363" s="8">
        <f>IF(Fietsen!E362="Snelheid",Fietsen!I362,0)</f>
        <v>0</v>
      </c>
      <c r="AN363" s="8">
        <f>IF(Fietsen!E362="Souplesse",Fietsen!I362,0)</f>
        <v>0</v>
      </c>
      <c r="AO363" s="8">
        <f>IF(Fietsen!E362="Krachtuithouding",Fietsen!I362,0)</f>
        <v>0</v>
      </c>
      <c r="AP363" s="8">
        <f>IF(Fietsen!E362="Explosieve kracht",Fietsen!I362,0)</f>
        <v>0</v>
      </c>
      <c r="AQ363" s="8">
        <f>IF(Fietsen!E362="Wedstrijd",Fietsen!I362,0)</f>
        <v>0</v>
      </c>
      <c r="AR363" s="125"/>
      <c r="AS363" s="143">
        <f>IF(Lopen!G362="Weg",Lopen!H362,0)</f>
        <v>0</v>
      </c>
      <c r="AT363" s="8">
        <f>IF(Lopen!G362="Veld",Lopen!H362,0)</f>
        <v>0</v>
      </c>
      <c r="AU363" s="8">
        <f>IF(Lopen!G362="Piste",Lopen!H362,0)</f>
        <v>0</v>
      </c>
      <c r="AV363" s="139"/>
      <c r="AW363" s="8">
        <f>IF(Lopen!E362="Herstel",Lopen!H362,0)</f>
        <v>0</v>
      </c>
      <c r="AX363" s="8">
        <f>IF(Lopen!E362="Extensieve duur",Lopen!H362,0)</f>
        <v>0</v>
      </c>
      <c r="AY363" s="8">
        <f>IF(Lopen!E362="Tempoloop",Lopen!H362,0)</f>
        <v>0</v>
      </c>
      <c r="AZ363" s="8">
        <f>IF(Lopen!E362="Wisselloop",Lopen!H362,0)</f>
        <v>0</v>
      </c>
      <c r="BA363" s="8">
        <f>IF(Lopen!E362="Blokloop",Lopen!H362,0)</f>
        <v>0</v>
      </c>
      <c r="BB363" s="8">
        <f>IF(Lopen!E362="Versnellingen",Lopen!H362,0)</f>
        <v>0</v>
      </c>
      <c r="BC363" s="8">
        <f>IF(Lopen!E362="Fartlek",Lopen!H362,0)</f>
        <v>0</v>
      </c>
      <c r="BD363" s="8">
        <f>IF(Lopen!E362="Krachttraining",Lopen!H362,0)</f>
        <v>0</v>
      </c>
      <c r="BE363" s="144">
        <f>IF(Lopen!E362="Wedstrijd",Lopen!H362,0)</f>
        <v>0</v>
      </c>
    </row>
    <row r="364" spans="1:57">
      <c r="A364" s="199"/>
      <c r="B364" s="83" t="s">
        <v>11</v>
      </c>
      <c r="C364" s="75">
        <v>40809</v>
      </c>
      <c r="D364" s="153"/>
      <c r="E364" s="85">
        <f>IF(Zwemmen!H363&gt;0,1,0)</f>
        <v>0</v>
      </c>
      <c r="F364" s="85">
        <f>IF(Fietsen!I363&gt;0,1,0)</f>
        <v>0</v>
      </c>
      <c r="G364" s="85">
        <f>IF(Lopen!H363&gt;0,1,0)</f>
        <v>0</v>
      </c>
      <c r="H364" s="107"/>
      <c r="I364" s="95">
        <f>IF(Zwemmen!E363="Zwembad Aalst",1,0)</f>
        <v>0</v>
      </c>
      <c r="J364" s="85">
        <f>IF(Zwemmen!E363="Zwembad Brussel",1,0)</f>
        <v>0</v>
      </c>
      <c r="K364" s="85">
        <f>IF(Zwemmen!E363="Zwembad Wachtebeke",1,0)</f>
        <v>0</v>
      </c>
      <c r="L364" s="85">
        <f>IF(Zwemmen!E363="Zwembad Ander",1,0)</f>
        <v>0</v>
      </c>
      <c r="M364" s="85">
        <f>IF(Zwemmen!E363="Open Water Nieuwdonk",1,0)</f>
        <v>0</v>
      </c>
      <c r="N364" s="85">
        <f>IF(Zwemmen!E363="Open Water Ander",1,0)</f>
        <v>0</v>
      </c>
      <c r="O364" s="104"/>
      <c r="P364" s="85">
        <f t="shared" si="17"/>
        <v>0</v>
      </c>
      <c r="Q364" s="85">
        <f t="shared" si="18"/>
        <v>0</v>
      </c>
      <c r="R364" s="104"/>
      <c r="S364" s="89">
        <f>IF(Zwemmen!F363="Techniek",Zwemmen!I363,0)</f>
        <v>0</v>
      </c>
      <c r="T364" s="89">
        <f>IF(Zwemmen!F363="Extensieve uithouding",Zwemmen!I363,0)</f>
        <v>0</v>
      </c>
      <c r="U364" s="89">
        <f>IF(Zwemmen!F363="Intensieve uithouding",Zwemmen!I363,0)</f>
        <v>0</v>
      </c>
      <c r="V364" s="89">
        <f>IF(Zwemmen!F363="Snelheid",Zwemmen!I363,0)</f>
        <v>0</v>
      </c>
      <c r="W364" s="96">
        <f>IF(Zwemmen!F363="Wedstrijd",Zwemmen!I363,0)</f>
        <v>0</v>
      </c>
      <c r="X364" s="124"/>
      <c r="Y364" s="8">
        <f>IF(Fietsen!H363="Wegfiets",Fietsen!I363,0)</f>
        <v>0</v>
      </c>
      <c r="Z364" s="8">
        <f>IF(Fietsen!H363="Tijdritfiets",Fietsen!I363,0)</f>
        <v>0</v>
      </c>
      <c r="AA364" s="8">
        <f>IF(Fietsen!H363="Mountainbike",Fietsen!I363,0)</f>
        <v>0</v>
      </c>
      <c r="AB364" s="124"/>
      <c r="AC364" s="8">
        <f>IF(Fietsen!G363="Weg",Fietsen!I363,0)</f>
        <v>0</v>
      </c>
      <c r="AD364" s="8">
        <f>IF(Fietsen!G363="Rollen",Fietsen!I363,0)</f>
        <v>0</v>
      </c>
      <c r="AE364" s="8">
        <f>IF(Fietsen!G363="Veld",Fietsen!I363,0)</f>
        <v>0</v>
      </c>
      <c r="AF364" s="125"/>
      <c r="AG364" s="8">
        <f>IF(Fietsen!E363="Herstel",Fietsen!I363,0)</f>
        <v>0</v>
      </c>
      <c r="AH364" s="8">
        <f>IF(Fietsen!E363="LSD",Fietsen!I363,0)</f>
        <v>0</v>
      </c>
      <c r="AI364" s="8">
        <f>IF(Fietsen!E363="Extensieve uithouding",Fietsen!I363,0)</f>
        <v>0</v>
      </c>
      <c r="AJ364" s="8">
        <f>IF(Fietsen!E363="Intensieve uithouding",Fietsen!I363,0)</f>
        <v>0</v>
      </c>
      <c r="AK364" s="8">
        <f>IF(Fietsen!E363="Interval/Blokken",Fietsen!I363,0)</f>
        <v>0</v>
      </c>
      <c r="AL364" s="8">
        <f>IF(Fietsen!E363="VO2max",Fietsen!I363,0)</f>
        <v>0</v>
      </c>
      <c r="AM364" s="8">
        <f>IF(Fietsen!E363="Snelheid",Fietsen!I363,0)</f>
        <v>0</v>
      </c>
      <c r="AN364" s="8">
        <f>IF(Fietsen!E363="Souplesse",Fietsen!I363,0)</f>
        <v>0</v>
      </c>
      <c r="AO364" s="8">
        <f>IF(Fietsen!E363="Krachtuithouding",Fietsen!I363,0)</f>
        <v>0</v>
      </c>
      <c r="AP364" s="8">
        <f>IF(Fietsen!E363="Explosieve kracht",Fietsen!I363,0)</f>
        <v>0</v>
      </c>
      <c r="AQ364" s="8">
        <f>IF(Fietsen!E363="Wedstrijd",Fietsen!I363,0)</f>
        <v>0</v>
      </c>
      <c r="AR364" s="125"/>
      <c r="AS364" s="143">
        <f>IF(Lopen!G363="Weg",Lopen!H363,0)</f>
        <v>0</v>
      </c>
      <c r="AT364" s="8">
        <f>IF(Lopen!G363="Veld",Lopen!H363,0)</f>
        <v>0</v>
      </c>
      <c r="AU364" s="8">
        <f>IF(Lopen!G363="Piste",Lopen!H363,0)</f>
        <v>0</v>
      </c>
      <c r="AV364" s="139"/>
      <c r="AW364" s="8">
        <f>IF(Lopen!E363="Herstel",Lopen!H363,0)</f>
        <v>0</v>
      </c>
      <c r="AX364" s="8">
        <f>IF(Lopen!E363="Extensieve duur",Lopen!H363,0)</f>
        <v>0</v>
      </c>
      <c r="AY364" s="8">
        <f>IF(Lopen!E363="Tempoloop",Lopen!H363,0)</f>
        <v>0</v>
      </c>
      <c r="AZ364" s="8">
        <f>IF(Lopen!E363="Wisselloop",Lopen!H363,0)</f>
        <v>0</v>
      </c>
      <c r="BA364" s="8">
        <f>IF(Lopen!E363="Blokloop",Lopen!H363,0)</f>
        <v>0</v>
      </c>
      <c r="BB364" s="8">
        <f>IF(Lopen!E363="Versnellingen",Lopen!H363,0)</f>
        <v>0</v>
      </c>
      <c r="BC364" s="8">
        <f>IF(Lopen!E363="Fartlek",Lopen!H363,0)</f>
        <v>0</v>
      </c>
      <c r="BD364" s="8">
        <f>IF(Lopen!E363="Krachttraining",Lopen!H363,0)</f>
        <v>0</v>
      </c>
      <c r="BE364" s="144">
        <f>IF(Lopen!E363="Wedstrijd",Lopen!H363,0)</f>
        <v>0</v>
      </c>
    </row>
    <row r="365" spans="1:57">
      <c r="A365" s="199"/>
      <c r="B365" s="19" t="s">
        <v>12</v>
      </c>
      <c r="C365" s="77">
        <v>40810</v>
      </c>
      <c r="D365" s="153"/>
      <c r="E365" s="86">
        <f>IF(Zwemmen!H364&gt;0,1,0)</f>
        <v>0</v>
      </c>
      <c r="F365" s="86">
        <f>IF(Fietsen!I364&gt;0,1,0)</f>
        <v>0</v>
      </c>
      <c r="G365" s="86">
        <f>IF(Lopen!H364&gt;0,1,0)</f>
        <v>0</v>
      </c>
      <c r="H365" s="107"/>
      <c r="I365" s="97">
        <f>IF(Zwemmen!E364="Zwembad Aalst",1,0)</f>
        <v>0</v>
      </c>
      <c r="J365" s="86">
        <f>IF(Zwemmen!E364="Zwembad Brussel",1,0)</f>
        <v>0</v>
      </c>
      <c r="K365" s="86">
        <f>IF(Zwemmen!E364="Zwembad Wachtebeke",1,0)</f>
        <v>0</v>
      </c>
      <c r="L365" s="86">
        <f>IF(Zwemmen!E364="Zwembad Ander",1,0)</f>
        <v>0</v>
      </c>
      <c r="M365" s="86">
        <f>IF(Zwemmen!E364="Open Water Nieuwdonk",1,0)</f>
        <v>0</v>
      </c>
      <c r="N365" s="86">
        <f>IF(Zwemmen!E364="Open Water Ander",1,0)</f>
        <v>0</v>
      </c>
      <c r="O365" s="104"/>
      <c r="P365" s="86">
        <f t="shared" si="17"/>
        <v>0</v>
      </c>
      <c r="Q365" s="86">
        <f t="shared" si="18"/>
        <v>0</v>
      </c>
      <c r="R365" s="104"/>
      <c r="S365" s="90">
        <f>IF(Zwemmen!F364="Techniek",Zwemmen!I364,0)</f>
        <v>0</v>
      </c>
      <c r="T365" s="90">
        <f>IF(Zwemmen!F364="Extensieve uithouding",Zwemmen!I364,0)</f>
        <v>0</v>
      </c>
      <c r="U365" s="90">
        <f>IF(Zwemmen!F364="Intensieve uithouding",Zwemmen!I364,0)</f>
        <v>0</v>
      </c>
      <c r="V365" s="90">
        <f>IF(Zwemmen!F364="Snelheid",Zwemmen!I364,0)</f>
        <v>0</v>
      </c>
      <c r="W365" s="98">
        <f>IF(Zwemmen!F364="Wedstrijd",Zwemmen!I364,0)</f>
        <v>0</v>
      </c>
      <c r="X365" s="124"/>
      <c r="Y365" s="122">
        <f>IF(Fietsen!H364="Wegfiets",Fietsen!I364,0)</f>
        <v>0</v>
      </c>
      <c r="Z365" s="122">
        <f>IF(Fietsen!H364="Tijdritfiets",Fietsen!I364,0)</f>
        <v>0</v>
      </c>
      <c r="AA365" s="122">
        <f>IF(Fietsen!H364="Mountainbike",Fietsen!I364,0)</f>
        <v>0</v>
      </c>
      <c r="AB365" s="124"/>
      <c r="AC365" s="122">
        <f>IF(Fietsen!G364="Weg",Fietsen!I364,0)</f>
        <v>0</v>
      </c>
      <c r="AD365" s="122">
        <f>IF(Fietsen!G364="Rollen",Fietsen!I364,0)</f>
        <v>0</v>
      </c>
      <c r="AE365" s="122">
        <f>IF(Fietsen!G364="Veld",Fietsen!I364,0)</f>
        <v>0</v>
      </c>
      <c r="AF365" s="125"/>
      <c r="AG365" s="122">
        <f>IF(Fietsen!E364="Herstel",Fietsen!I364,0)</f>
        <v>0</v>
      </c>
      <c r="AH365" s="122">
        <f>IF(Fietsen!E364="LSD",Fietsen!I364,0)</f>
        <v>0</v>
      </c>
      <c r="AI365" s="122">
        <f>IF(Fietsen!E364="Extensieve uithouding",Fietsen!I364,0)</f>
        <v>0</v>
      </c>
      <c r="AJ365" s="122">
        <f>IF(Fietsen!E364="Intensieve uithouding",Fietsen!I364,0)</f>
        <v>0</v>
      </c>
      <c r="AK365" s="122">
        <f>IF(Fietsen!E364="Interval/Blokken",Fietsen!I364,0)</f>
        <v>0</v>
      </c>
      <c r="AL365" s="122">
        <f>IF(Fietsen!E364="VO2max",Fietsen!I364,0)</f>
        <v>0</v>
      </c>
      <c r="AM365" s="122">
        <f>IF(Fietsen!E364="Snelheid",Fietsen!I364,0)</f>
        <v>0</v>
      </c>
      <c r="AN365" s="122">
        <f>IF(Fietsen!E364="Souplesse",Fietsen!I364,0)</f>
        <v>0</v>
      </c>
      <c r="AO365" s="122">
        <f>IF(Fietsen!E364="Krachtuithouding",Fietsen!I364,0)</f>
        <v>0</v>
      </c>
      <c r="AP365" s="122">
        <f>IF(Fietsen!E364="Explosieve kracht",Fietsen!I364,0)</f>
        <v>0</v>
      </c>
      <c r="AQ365" s="122">
        <f>IF(Fietsen!E364="Wedstrijd",Fietsen!I364,0)</f>
        <v>0</v>
      </c>
      <c r="AR365" s="125"/>
      <c r="AS365" s="141">
        <f>IF(Lopen!G364="Weg",Lopen!H364,0)</f>
        <v>0</v>
      </c>
      <c r="AT365" s="122">
        <f>IF(Lopen!G364="Veld",Lopen!H364,0)</f>
        <v>0</v>
      </c>
      <c r="AU365" s="122">
        <f>IF(Lopen!G364="Piste",Lopen!H364,0)</f>
        <v>0</v>
      </c>
      <c r="AV365" s="139"/>
      <c r="AW365" s="122">
        <f>IF(Lopen!E364="Herstel",Lopen!H364,0)</f>
        <v>0</v>
      </c>
      <c r="AX365" s="122">
        <f>IF(Lopen!E364="Extensieve duur",Lopen!H364,0)</f>
        <v>0</v>
      </c>
      <c r="AY365" s="122">
        <f>IF(Lopen!E364="Tempoloop",Lopen!H364,0)</f>
        <v>0</v>
      </c>
      <c r="AZ365" s="122">
        <f>IF(Lopen!E364="Wisselloop",Lopen!H364,0)</f>
        <v>0</v>
      </c>
      <c r="BA365" s="122">
        <f>IF(Lopen!E364="Blokloop",Lopen!H364,0)</f>
        <v>0</v>
      </c>
      <c r="BB365" s="122">
        <f>IF(Lopen!E364="Versnellingen",Lopen!H364,0)</f>
        <v>0</v>
      </c>
      <c r="BC365" s="122">
        <f>IF(Lopen!E364="Fartlek",Lopen!H364,0)</f>
        <v>0</v>
      </c>
      <c r="BD365" s="122">
        <f>IF(Lopen!E364="Krachttraining",Lopen!H364,0)</f>
        <v>0</v>
      </c>
      <c r="BE365" s="142">
        <f>IF(Lopen!E364="Wedstrijd",Lopen!H364,0)</f>
        <v>0</v>
      </c>
    </row>
    <row r="366" spans="1:57">
      <c r="A366" s="199"/>
      <c r="B366" s="19" t="s">
        <v>13</v>
      </c>
      <c r="C366" s="77">
        <v>40811</v>
      </c>
      <c r="D366" s="153"/>
      <c r="E366" s="86">
        <f>IF(Zwemmen!H365&gt;0,1,0)</f>
        <v>0</v>
      </c>
      <c r="F366" s="86">
        <f>IF(Fietsen!I365&gt;0,1,0)</f>
        <v>0</v>
      </c>
      <c r="G366" s="86">
        <f>IF(Lopen!H365&gt;0,1,0)</f>
        <v>0</v>
      </c>
      <c r="H366" s="107"/>
      <c r="I366" s="97">
        <f>IF(Zwemmen!E365="Zwembad Aalst",1,0)</f>
        <v>0</v>
      </c>
      <c r="J366" s="86">
        <f>IF(Zwemmen!E365="Zwembad Brussel",1,0)</f>
        <v>0</v>
      </c>
      <c r="K366" s="86">
        <f>IF(Zwemmen!E365="Zwembad Wachtebeke",1,0)</f>
        <v>0</v>
      </c>
      <c r="L366" s="86">
        <f>IF(Zwemmen!E365="Zwembad Ander",1,0)</f>
        <v>0</v>
      </c>
      <c r="M366" s="86">
        <f>IF(Zwemmen!E365="Open Water Nieuwdonk",1,0)</f>
        <v>0</v>
      </c>
      <c r="N366" s="86">
        <f>IF(Zwemmen!E365="Open Water Ander",1,0)</f>
        <v>0</v>
      </c>
      <c r="O366" s="104"/>
      <c r="P366" s="86">
        <f t="shared" si="17"/>
        <v>0</v>
      </c>
      <c r="Q366" s="86">
        <f t="shared" si="18"/>
        <v>0</v>
      </c>
      <c r="R366" s="104"/>
      <c r="S366" s="90">
        <f>IF(Zwemmen!F365="Techniek",Zwemmen!I365,0)</f>
        <v>0</v>
      </c>
      <c r="T366" s="90">
        <f>IF(Zwemmen!F365="Extensieve uithouding",Zwemmen!I365,0)</f>
        <v>0</v>
      </c>
      <c r="U366" s="90">
        <f>IF(Zwemmen!F365="Intensieve uithouding",Zwemmen!I365,0)</f>
        <v>0</v>
      </c>
      <c r="V366" s="90">
        <f>IF(Zwemmen!F365="Snelheid",Zwemmen!I365,0)</f>
        <v>0</v>
      </c>
      <c r="W366" s="98">
        <f>IF(Zwemmen!F365="Wedstrijd",Zwemmen!I365,0)</f>
        <v>0</v>
      </c>
      <c r="X366" s="124"/>
      <c r="Y366" s="122">
        <f>IF(Fietsen!H365="Wegfiets",Fietsen!I365,0)</f>
        <v>0</v>
      </c>
      <c r="Z366" s="122">
        <f>IF(Fietsen!H365="Tijdritfiets",Fietsen!I365,0)</f>
        <v>0</v>
      </c>
      <c r="AA366" s="122">
        <f>IF(Fietsen!H365="Mountainbike",Fietsen!I365,0)</f>
        <v>0</v>
      </c>
      <c r="AB366" s="124"/>
      <c r="AC366" s="122">
        <f>IF(Fietsen!G365="Weg",Fietsen!I365,0)</f>
        <v>0</v>
      </c>
      <c r="AD366" s="122">
        <f>IF(Fietsen!G365="Rollen",Fietsen!I365,0)</f>
        <v>0</v>
      </c>
      <c r="AE366" s="122">
        <f>IF(Fietsen!G365="Veld",Fietsen!I365,0)</f>
        <v>0</v>
      </c>
      <c r="AF366" s="125"/>
      <c r="AG366" s="122">
        <f>IF(Fietsen!E365="Herstel",Fietsen!I365,0)</f>
        <v>0</v>
      </c>
      <c r="AH366" s="122">
        <f>IF(Fietsen!E365="LSD",Fietsen!I365,0)</f>
        <v>0</v>
      </c>
      <c r="AI366" s="122">
        <f>IF(Fietsen!E365="Extensieve uithouding",Fietsen!I365,0)</f>
        <v>0</v>
      </c>
      <c r="AJ366" s="122">
        <f>IF(Fietsen!E365="Intensieve uithouding",Fietsen!I365,0)</f>
        <v>0</v>
      </c>
      <c r="AK366" s="122">
        <f>IF(Fietsen!E365="Interval/Blokken",Fietsen!I365,0)</f>
        <v>0</v>
      </c>
      <c r="AL366" s="122">
        <f>IF(Fietsen!E365="VO2max",Fietsen!I365,0)</f>
        <v>0</v>
      </c>
      <c r="AM366" s="122">
        <f>IF(Fietsen!E365="Snelheid",Fietsen!I365,0)</f>
        <v>0</v>
      </c>
      <c r="AN366" s="122">
        <f>IF(Fietsen!E365="Souplesse",Fietsen!I365,0)</f>
        <v>0</v>
      </c>
      <c r="AO366" s="122">
        <f>IF(Fietsen!E365="Krachtuithouding",Fietsen!I365,0)</f>
        <v>0</v>
      </c>
      <c r="AP366" s="122">
        <f>IF(Fietsen!E365="Explosieve kracht",Fietsen!I365,0)</f>
        <v>0</v>
      </c>
      <c r="AQ366" s="122">
        <f>IF(Fietsen!E365="Wedstrijd",Fietsen!I365,0)</f>
        <v>0</v>
      </c>
      <c r="AR366" s="125"/>
      <c r="AS366" s="141">
        <f>IF(Lopen!G365="Weg",Lopen!H365,0)</f>
        <v>0</v>
      </c>
      <c r="AT366" s="122">
        <f>IF(Lopen!G365="Veld",Lopen!H365,0)</f>
        <v>0</v>
      </c>
      <c r="AU366" s="122">
        <f>IF(Lopen!G365="Piste",Lopen!H365,0)</f>
        <v>0</v>
      </c>
      <c r="AV366" s="139"/>
      <c r="AW366" s="122">
        <f>IF(Lopen!E365="Herstel",Lopen!H365,0)</f>
        <v>0</v>
      </c>
      <c r="AX366" s="122">
        <f>IF(Lopen!E365="Extensieve duur",Lopen!H365,0)</f>
        <v>0</v>
      </c>
      <c r="AY366" s="122">
        <f>IF(Lopen!E365="Tempoloop",Lopen!H365,0)</f>
        <v>0</v>
      </c>
      <c r="AZ366" s="122">
        <f>IF(Lopen!E365="Wisselloop",Lopen!H365,0)</f>
        <v>0</v>
      </c>
      <c r="BA366" s="122">
        <f>IF(Lopen!E365="Blokloop",Lopen!H365,0)</f>
        <v>0</v>
      </c>
      <c r="BB366" s="122">
        <f>IF(Lopen!E365="Versnellingen",Lopen!H365,0)</f>
        <v>0</v>
      </c>
      <c r="BC366" s="122">
        <f>IF(Lopen!E365="Fartlek",Lopen!H365,0)</f>
        <v>0</v>
      </c>
      <c r="BD366" s="122">
        <f>IF(Lopen!E365="Krachttraining",Lopen!H365,0)</f>
        <v>0</v>
      </c>
      <c r="BE366" s="142">
        <f>IF(Lopen!E365="Wedstrijd",Lopen!H365,0)</f>
        <v>0</v>
      </c>
    </row>
    <row r="367" spans="1:57">
      <c r="A367" s="199" t="s">
        <v>72</v>
      </c>
      <c r="B367" s="83" t="s">
        <v>14</v>
      </c>
      <c r="C367" s="75">
        <v>40812</v>
      </c>
      <c r="D367" s="153"/>
      <c r="E367" s="85">
        <f>IF(Zwemmen!H366&gt;0,1,0)</f>
        <v>0</v>
      </c>
      <c r="F367" s="85">
        <f>IF(Fietsen!I366&gt;0,1,0)</f>
        <v>0</v>
      </c>
      <c r="G367" s="85">
        <f>IF(Lopen!H366&gt;0,1,0)</f>
        <v>0</v>
      </c>
      <c r="H367" s="107"/>
      <c r="I367" s="95">
        <f>IF(Zwemmen!E366="Zwembad Aalst",1,0)</f>
        <v>0</v>
      </c>
      <c r="J367" s="85">
        <f>IF(Zwemmen!E366="Zwembad Brussel",1,0)</f>
        <v>0</v>
      </c>
      <c r="K367" s="85">
        <f>IF(Zwemmen!E366="Zwembad Wachtebeke",1,0)</f>
        <v>0</v>
      </c>
      <c r="L367" s="85">
        <f>IF(Zwemmen!E366="Zwembad Ander",1,0)</f>
        <v>0</v>
      </c>
      <c r="M367" s="85">
        <f>IF(Zwemmen!E366="Open Water Nieuwdonk",1,0)</f>
        <v>0</v>
      </c>
      <c r="N367" s="85">
        <f>IF(Zwemmen!E366="Open Water Ander",1,0)</f>
        <v>0</v>
      </c>
      <c r="O367" s="104"/>
      <c r="P367" s="85">
        <f t="shared" si="17"/>
        <v>0</v>
      </c>
      <c r="Q367" s="85">
        <f t="shared" si="18"/>
        <v>0</v>
      </c>
      <c r="R367" s="104"/>
      <c r="S367" s="89">
        <f>IF(Zwemmen!F366="Techniek",Zwemmen!I366,0)</f>
        <v>0</v>
      </c>
      <c r="T367" s="89">
        <f>IF(Zwemmen!F366="Extensieve uithouding",Zwemmen!I366,0)</f>
        <v>0</v>
      </c>
      <c r="U367" s="89">
        <f>IF(Zwemmen!F366="Intensieve uithouding",Zwemmen!I366,0)</f>
        <v>0</v>
      </c>
      <c r="V367" s="89">
        <f>IF(Zwemmen!F366="Snelheid",Zwemmen!I366,0)</f>
        <v>0</v>
      </c>
      <c r="W367" s="96">
        <f>IF(Zwemmen!F366="Wedstrijd",Zwemmen!I366,0)</f>
        <v>0</v>
      </c>
      <c r="X367" s="124"/>
      <c r="Y367" s="8">
        <f>IF(Fietsen!H366="Wegfiets",Fietsen!I366,0)</f>
        <v>0</v>
      </c>
      <c r="Z367" s="8">
        <f>IF(Fietsen!H366="Tijdritfiets",Fietsen!I366,0)</f>
        <v>0</v>
      </c>
      <c r="AA367" s="8">
        <f>IF(Fietsen!H366="Mountainbike",Fietsen!I366,0)</f>
        <v>0</v>
      </c>
      <c r="AB367" s="124"/>
      <c r="AC367" s="8">
        <f>IF(Fietsen!G366="Weg",Fietsen!I366,0)</f>
        <v>0</v>
      </c>
      <c r="AD367" s="8">
        <f>IF(Fietsen!G366="Rollen",Fietsen!I366,0)</f>
        <v>0</v>
      </c>
      <c r="AE367" s="8">
        <f>IF(Fietsen!G366="Veld",Fietsen!I366,0)</f>
        <v>0</v>
      </c>
      <c r="AF367" s="125"/>
      <c r="AG367" s="8">
        <f>IF(Fietsen!E366="Herstel",Fietsen!I366,0)</f>
        <v>0</v>
      </c>
      <c r="AH367" s="8">
        <f>IF(Fietsen!E366="LSD",Fietsen!I366,0)</f>
        <v>0</v>
      </c>
      <c r="AI367" s="8">
        <f>IF(Fietsen!E366="Extensieve uithouding",Fietsen!I366,0)</f>
        <v>0</v>
      </c>
      <c r="AJ367" s="8">
        <f>IF(Fietsen!E366="Intensieve uithouding",Fietsen!I366,0)</f>
        <v>0</v>
      </c>
      <c r="AK367" s="8">
        <f>IF(Fietsen!E366="Interval/Blokken",Fietsen!I366,0)</f>
        <v>0</v>
      </c>
      <c r="AL367" s="8">
        <f>IF(Fietsen!E366="VO2max",Fietsen!I366,0)</f>
        <v>0</v>
      </c>
      <c r="AM367" s="8">
        <f>IF(Fietsen!E366="Snelheid",Fietsen!I366,0)</f>
        <v>0</v>
      </c>
      <c r="AN367" s="8">
        <f>IF(Fietsen!E366="Souplesse",Fietsen!I366,0)</f>
        <v>0</v>
      </c>
      <c r="AO367" s="8">
        <f>IF(Fietsen!E366="Krachtuithouding",Fietsen!I366,0)</f>
        <v>0</v>
      </c>
      <c r="AP367" s="8">
        <f>IF(Fietsen!E366="Explosieve kracht",Fietsen!I366,0)</f>
        <v>0</v>
      </c>
      <c r="AQ367" s="8">
        <f>IF(Fietsen!E366="Wedstrijd",Fietsen!I366,0)</f>
        <v>0</v>
      </c>
      <c r="AR367" s="125"/>
      <c r="AS367" s="143">
        <f>IF(Lopen!G366="Weg",Lopen!H366,0)</f>
        <v>0</v>
      </c>
      <c r="AT367" s="8">
        <f>IF(Lopen!G366="Veld",Lopen!H366,0)</f>
        <v>0</v>
      </c>
      <c r="AU367" s="8">
        <f>IF(Lopen!G366="Piste",Lopen!H366,0)</f>
        <v>0</v>
      </c>
      <c r="AV367" s="139"/>
      <c r="AW367" s="8">
        <f>IF(Lopen!E366="Herstel",Lopen!H366,0)</f>
        <v>0</v>
      </c>
      <c r="AX367" s="8">
        <f>IF(Lopen!E366="Extensieve duur",Lopen!H366,0)</f>
        <v>0</v>
      </c>
      <c r="AY367" s="8">
        <f>IF(Lopen!E366="Tempoloop",Lopen!H366,0)</f>
        <v>0</v>
      </c>
      <c r="AZ367" s="8">
        <f>IF(Lopen!E366="Wisselloop",Lopen!H366,0)</f>
        <v>0</v>
      </c>
      <c r="BA367" s="8">
        <f>IF(Lopen!E366="Blokloop",Lopen!H366,0)</f>
        <v>0</v>
      </c>
      <c r="BB367" s="8">
        <f>IF(Lopen!E366="Versnellingen",Lopen!H366,0)</f>
        <v>0</v>
      </c>
      <c r="BC367" s="8">
        <f>IF(Lopen!E366="Fartlek",Lopen!H366,0)</f>
        <v>0</v>
      </c>
      <c r="BD367" s="8">
        <f>IF(Lopen!E366="Krachttraining",Lopen!H366,0)</f>
        <v>0</v>
      </c>
      <c r="BE367" s="144">
        <f>IF(Lopen!E366="Wedstrijd",Lopen!H366,0)</f>
        <v>0</v>
      </c>
    </row>
    <row r="368" spans="1:57">
      <c r="A368" s="199"/>
      <c r="B368" s="83" t="s">
        <v>15</v>
      </c>
      <c r="C368" s="75">
        <v>40813</v>
      </c>
      <c r="D368" s="153"/>
      <c r="E368" s="85">
        <f>IF(Zwemmen!H367&gt;0,1,0)</f>
        <v>0</v>
      </c>
      <c r="F368" s="85">
        <f>IF(Fietsen!I367&gt;0,1,0)</f>
        <v>0</v>
      </c>
      <c r="G368" s="85">
        <f>IF(Lopen!H367&gt;0,1,0)</f>
        <v>0</v>
      </c>
      <c r="H368" s="107"/>
      <c r="I368" s="95">
        <f>IF(Zwemmen!E367="Zwembad Aalst",1,0)</f>
        <v>0</v>
      </c>
      <c r="J368" s="85">
        <f>IF(Zwemmen!E367="Zwembad Brussel",1,0)</f>
        <v>0</v>
      </c>
      <c r="K368" s="85">
        <f>IF(Zwemmen!E367="Zwembad Wachtebeke",1,0)</f>
        <v>0</v>
      </c>
      <c r="L368" s="85">
        <f>IF(Zwemmen!E367="Zwembad Ander",1,0)</f>
        <v>0</v>
      </c>
      <c r="M368" s="85">
        <f>IF(Zwemmen!E367="Open Water Nieuwdonk",1,0)</f>
        <v>0</v>
      </c>
      <c r="N368" s="85">
        <f>IF(Zwemmen!E367="Open Water Ander",1,0)</f>
        <v>0</v>
      </c>
      <c r="O368" s="104"/>
      <c r="P368" s="85">
        <f t="shared" si="17"/>
        <v>0</v>
      </c>
      <c r="Q368" s="85">
        <f t="shared" si="18"/>
        <v>0</v>
      </c>
      <c r="R368" s="104"/>
      <c r="S368" s="89">
        <f>IF(Zwemmen!F367="Techniek",Zwemmen!I367,0)</f>
        <v>0</v>
      </c>
      <c r="T368" s="89">
        <f>IF(Zwemmen!F367="Extensieve uithouding",Zwemmen!I367,0)</f>
        <v>0</v>
      </c>
      <c r="U368" s="89">
        <f>IF(Zwemmen!F367="Intensieve uithouding",Zwemmen!I367,0)</f>
        <v>0</v>
      </c>
      <c r="V368" s="89">
        <f>IF(Zwemmen!F367="Snelheid",Zwemmen!I367,0)</f>
        <v>0</v>
      </c>
      <c r="W368" s="96">
        <f>IF(Zwemmen!F367="Wedstrijd",Zwemmen!I367,0)</f>
        <v>0</v>
      </c>
      <c r="X368" s="124"/>
      <c r="Y368" s="8">
        <f>IF(Fietsen!H367="Wegfiets",Fietsen!I367,0)</f>
        <v>0</v>
      </c>
      <c r="Z368" s="8">
        <f>IF(Fietsen!H367="Tijdritfiets",Fietsen!I367,0)</f>
        <v>0</v>
      </c>
      <c r="AA368" s="8">
        <f>IF(Fietsen!H367="Mountainbike",Fietsen!I367,0)</f>
        <v>0</v>
      </c>
      <c r="AB368" s="124"/>
      <c r="AC368" s="8">
        <f>IF(Fietsen!G367="Weg",Fietsen!I367,0)</f>
        <v>0</v>
      </c>
      <c r="AD368" s="8">
        <f>IF(Fietsen!G367="Rollen",Fietsen!I367,0)</f>
        <v>0</v>
      </c>
      <c r="AE368" s="8">
        <f>IF(Fietsen!G367="Veld",Fietsen!I367,0)</f>
        <v>0</v>
      </c>
      <c r="AF368" s="125"/>
      <c r="AG368" s="8">
        <f>IF(Fietsen!E367="Herstel",Fietsen!I367,0)</f>
        <v>0</v>
      </c>
      <c r="AH368" s="8">
        <f>IF(Fietsen!E367="LSD",Fietsen!I367,0)</f>
        <v>0</v>
      </c>
      <c r="AI368" s="8">
        <f>IF(Fietsen!E367="Extensieve uithouding",Fietsen!I367,0)</f>
        <v>0</v>
      </c>
      <c r="AJ368" s="8">
        <f>IF(Fietsen!E367="Intensieve uithouding",Fietsen!I367,0)</f>
        <v>0</v>
      </c>
      <c r="AK368" s="8">
        <f>IF(Fietsen!E367="Interval/Blokken",Fietsen!I367,0)</f>
        <v>0</v>
      </c>
      <c r="AL368" s="8">
        <f>IF(Fietsen!E367="VO2max",Fietsen!I367,0)</f>
        <v>0</v>
      </c>
      <c r="AM368" s="8">
        <f>IF(Fietsen!E367="Snelheid",Fietsen!I367,0)</f>
        <v>0</v>
      </c>
      <c r="AN368" s="8">
        <f>IF(Fietsen!E367="Souplesse",Fietsen!I367,0)</f>
        <v>0</v>
      </c>
      <c r="AO368" s="8">
        <f>IF(Fietsen!E367="Krachtuithouding",Fietsen!I367,0)</f>
        <v>0</v>
      </c>
      <c r="AP368" s="8">
        <f>IF(Fietsen!E367="Explosieve kracht",Fietsen!I367,0)</f>
        <v>0</v>
      </c>
      <c r="AQ368" s="8">
        <f>IF(Fietsen!E367="Wedstrijd",Fietsen!I367,0)</f>
        <v>0</v>
      </c>
      <c r="AR368" s="125"/>
      <c r="AS368" s="143">
        <f>IF(Lopen!G367="Weg",Lopen!H367,0)</f>
        <v>0</v>
      </c>
      <c r="AT368" s="8">
        <f>IF(Lopen!G367="Veld",Lopen!H367,0)</f>
        <v>0</v>
      </c>
      <c r="AU368" s="8">
        <f>IF(Lopen!G367="Piste",Lopen!H367,0)</f>
        <v>0</v>
      </c>
      <c r="AV368" s="139"/>
      <c r="AW368" s="8">
        <f>IF(Lopen!E367="Herstel",Lopen!H367,0)</f>
        <v>0</v>
      </c>
      <c r="AX368" s="8">
        <f>IF(Lopen!E367="Extensieve duur",Lopen!H367,0)</f>
        <v>0</v>
      </c>
      <c r="AY368" s="8">
        <f>IF(Lopen!E367="Tempoloop",Lopen!H367,0)</f>
        <v>0</v>
      </c>
      <c r="AZ368" s="8">
        <f>IF(Lopen!E367="Wisselloop",Lopen!H367,0)</f>
        <v>0</v>
      </c>
      <c r="BA368" s="8">
        <f>IF(Lopen!E367="Blokloop",Lopen!H367,0)</f>
        <v>0</v>
      </c>
      <c r="BB368" s="8">
        <f>IF(Lopen!E367="Versnellingen",Lopen!H367,0)</f>
        <v>0</v>
      </c>
      <c r="BC368" s="8">
        <f>IF(Lopen!E367="Fartlek",Lopen!H367,0)</f>
        <v>0</v>
      </c>
      <c r="BD368" s="8">
        <f>IF(Lopen!E367="Krachttraining",Lopen!H367,0)</f>
        <v>0</v>
      </c>
      <c r="BE368" s="144">
        <f>IF(Lopen!E367="Wedstrijd",Lopen!H367,0)</f>
        <v>0</v>
      </c>
    </row>
    <row r="369" spans="1:57">
      <c r="A369" s="199"/>
      <c r="B369" s="83" t="s">
        <v>16</v>
      </c>
      <c r="C369" s="75">
        <v>40814</v>
      </c>
      <c r="D369" s="153"/>
      <c r="E369" s="85">
        <f>IF(Zwemmen!H368&gt;0,1,0)</f>
        <v>0</v>
      </c>
      <c r="F369" s="85">
        <f>IF(Fietsen!I368&gt;0,1,0)</f>
        <v>0</v>
      </c>
      <c r="G369" s="85">
        <f>IF(Lopen!H368&gt;0,1,0)</f>
        <v>0</v>
      </c>
      <c r="H369" s="107"/>
      <c r="I369" s="95">
        <f>IF(Zwemmen!E368="Zwembad Aalst",1,0)</f>
        <v>0</v>
      </c>
      <c r="J369" s="85">
        <f>IF(Zwemmen!E368="Zwembad Brussel",1,0)</f>
        <v>0</v>
      </c>
      <c r="K369" s="85">
        <f>IF(Zwemmen!E368="Zwembad Wachtebeke",1,0)</f>
        <v>0</v>
      </c>
      <c r="L369" s="85">
        <f>IF(Zwemmen!E368="Zwembad Ander",1,0)</f>
        <v>0</v>
      </c>
      <c r="M369" s="85">
        <f>IF(Zwemmen!E368="Open Water Nieuwdonk",1,0)</f>
        <v>0</v>
      </c>
      <c r="N369" s="85">
        <f>IF(Zwemmen!E368="Open Water Ander",1,0)</f>
        <v>0</v>
      </c>
      <c r="O369" s="104"/>
      <c r="P369" s="85">
        <f t="shared" si="17"/>
        <v>0</v>
      </c>
      <c r="Q369" s="85">
        <f t="shared" si="18"/>
        <v>0</v>
      </c>
      <c r="R369" s="104"/>
      <c r="S369" s="89">
        <f>IF(Zwemmen!F368="Techniek",Zwemmen!I368,0)</f>
        <v>0</v>
      </c>
      <c r="T369" s="89">
        <f>IF(Zwemmen!F368="Extensieve uithouding",Zwemmen!I368,0)</f>
        <v>0</v>
      </c>
      <c r="U369" s="89">
        <f>IF(Zwemmen!F368="Intensieve uithouding",Zwemmen!I368,0)</f>
        <v>0</v>
      </c>
      <c r="V369" s="89">
        <f>IF(Zwemmen!F368="Snelheid",Zwemmen!I368,0)</f>
        <v>0</v>
      </c>
      <c r="W369" s="96">
        <f>IF(Zwemmen!F368="Wedstrijd",Zwemmen!I368,0)</f>
        <v>0</v>
      </c>
      <c r="X369" s="124"/>
      <c r="Y369" s="8">
        <f>IF(Fietsen!H368="Wegfiets",Fietsen!I368,0)</f>
        <v>0</v>
      </c>
      <c r="Z369" s="8">
        <f>IF(Fietsen!H368="Tijdritfiets",Fietsen!I368,0)</f>
        <v>0</v>
      </c>
      <c r="AA369" s="8">
        <f>IF(Fietsen!H368="Mountainbike",Fietsen!I368,0)</f>
        <v>0</v>
      </c>
      <c r="AB369" s="124"/>
      <c r="AC369" s="8">
        <f>IF(Fietsen!G368="Weg",Fietsen!I368,0)</f>
        <v>0</v>
      </c>
      <c r="AD369" s="8">
        <f>IF(Fietsen!G368="Rollen",Fietsen!I368,0)</f>
        <v>0</v>
      </c>
      <c r="AE369" s="8">
        <f>IF(Fietsen!G368="Veld",Fietsen!I368,0)</f>
        <v>0</v>
      </c>
      <c r="AF369" s="125"/>
      <c r="AG369" s="8">
        <f>IF(Fietsen!E368="Herstel",Fietsen!I368,0)</f>
        <v>0</v>
      </c>
      <c r="AH369" s="8">
        <f>IF(Fietsen!E368="LSD",Fietsen!I368,0)</f>
        <v>0</v>
      </c>
      <c r="AI369" s="8">
        <f>IF(Fietsen!E368="Extensieve uithouding",Fietsen!I368,0)</f>
        <v>0</v>
      </c>
      <c r="AJ369" s="8">
        <f>IF(Fietsen!E368="Intensieve uithouding",Fietsen!I368,0)</f>
        <v>0</v>
      </c>
      <c r="AK369" s="8">
        <f>IF(Fietsen!E368="Interval/Blokken",Fietsen!I368,0)</f>
        <v>0</v>
      </c>
      <c r="AL369" s="8">
        <f>IF(Fietsen!E368="VO2max",Fietsen!I368,0)</f>
        <v>0</v>
      </c>
      <c r="AM369" s="8">
        <f>IF(Fietsen!E368="Snelheid",Fietsen!I368,0)</f>
        <v>0</v>
      </c>
      <c r="AN369" s="8">
        <f>IF(Fietsen!E368="Souplesse",Fietsen!I368,0)</f>
        <v>0</v>
      </c>
      <c r="AO369" s="8">
        <f>IF(Fietsen!E368="Krachtuithouding",Fietsen!I368,0)</f>
        <v>0</v>
      </c>
      <c r="AP369" s="8">
        <f>IF(Fietsen!E368="Explosieve kracht",Fietsen!I368,0)</f>
        <v>0</v>
      </c>
      <c r="AQ369" s="8">
        <f>IF(Fietsen!E368="Wedstrijd",Fietsen!I368,0)</f>
        <v>0</v>
      </c>
      <c r="AR369" s="125"/>
      <c r="AS369" s="143">
        <f>IF(Lopen!G368="Weg",Lopen!H368,0)</f>
        <v>0</v>
      </c>
      <c r="AT369" s="8">
        <f>IF(Lopen!G368="Veld",Lopen!H368,0)</f>
        <v>0</v>
      </c>
      <c r="AU369" s="8">
        <f>IF(Lopen!G368="Piste",Lopen!H368,0)</f>
        <v>0</v>
      </c>
      <c r="AV369" s="139"/>
      <c r="AW369" s="8">
        <f>IF(Lopen!E368="Herstel",Lopen!H368,0)</f>
        <v>0</v>
      </c>
      <c r="AX369" s="8">
        <f>IF(Lopen!E368="Extensieve duur",Lopen!H368,0)</f>
        <v>0</v>
      </c>
      <c r="AY369" s="8">
        <f>IF(Lopen!E368="Tempoloop",Lopen!H368,0)</f>
        <v>0</v>
      </c>
      <c r="AZ369" s="8">
        <f>IF(Lopen!E368="Wisselloop",Lopen!H368,0)</f>
        <v>0</v>
      </c>
      <c r="BA369" s="8">
        <f>IF(Lopen!E368="Blokloop",Lopen!H368,0)</f>
        <v>0</v>
      </c>
      <c r="BB369" s="8">
        <f>IF(Lopen!E368="Versnellingen",Lopen!H368,0)</f>
        <v>0</v>
      </c>
      <c r="BC369" s="8">
        <f>IF(Lopen!E368="Fartlek",Lopen!H368,0)</f>
        <v>0</v>
      </c>
      <c r="BD369" s="8">
        <f>IF(Lopen!E368="Krachttraining",Lopen!H368,0)</f>
        <v>0</v>
      </c>
      <c r="BE369" s="144">
        <f>IF(Lopen!E368="Wedstrijd",Lopen!H368,0)</f>
        <v>0</v>
      </c>
    </row>
    <row r="370" spans="1:57">
      <c r="A370" s="199"/>
      <c r="B370" s="83" t="s">
        <v>17</v>
      </c>
      <c r="C370" s="75">
        <v>40815</v>
      </c>
      <c r="D370" s="153"/>
      <c r="E370" s="85">
        <f>IF(Zwemmen!H369&gt;0,1,0)</f>
        <v>0</v>
      </c>
      <c r="F370" s="85">
        <f>IF(Fietsen!I369&gt;0,1,0)</f>
        <v>0</v>
      </c>
      <c r="G370" s="85">
        <f>IF(Lopen!H369&gt;0,1,0)</f>
        <v>0</v>
      </c>
      <c r="H370" s="107"/>
      <c r="I370" s="95">
        <f>IF(Zwemmen!E369="Zwembad Aalst",1,0)</f>
        <v>0</v>
      </c>
      <c r="J370" s="85">
        <f>IF(Zwemmen!E369="Zwembad Brussel",1,0)</f>
        <v>0</v>
      </c>
      <c r="K370" s="85">
        <f>IF(Zwemmen!E369="Zwembad Wachtebeke",1,0)</f>
        <v>0</v>
      </c>
      <c r="L370" s="85">
        <f>IF(Zwemmen!E369="Zwembad Ander",1,0)</f>
        <v>0</v>
      </c>
      <c r="M370" s="85">
        <f>IF(Zwemmen!E369="Open Water Nieuwdonk",1,0)</f>
        <v>0</v>
      </c>
      <c r="N370" s="85">
        <f>IF(Zwemmen!E369="Open Water Ander",1,0)</f>
        <v>0</v>
      </c>
      <c r="O370" s="104"/>
      <c r="P370" s="85">
        <f t="shared" si="17"/>
        <v>0</v>
      </c>
      <c r="Q370" s="85">
        <f t="shared" si="18"/>
        <v>0</v>
      </c>
      <c r="R370" s="104"/>
      <c r="S370" s="89">
        <f>IF(Zwemmen!F369="Techniek",Zwemmen!I369,0)</f>
        <v>0</v>
      </c>
      <c r="T370" s="89">
        <f>IF(Zwemmen!F369="Extensieve uithouding",Zwemmen!I369,0)</f>
        <v>0</v>
      </c>
      <c r="U370" s="89">
        <f>IF(Zwemmen!F369="Intensieve uithouding",Zwemmen!I369,0)</f>
        <v>0</v>
      </c>
      <c r="V370" s="89">
        <f>IF(Zwemmen!F369="Snelheid",Zwemmen!I369,0)</f>
        <v>0</v>
      </c>
      <c r="W370" s="96">
        <f>IF(Zwemmen!F369="Wedstrijd",Zwemmen!I369,0)</f>
        <v>0</v>
      </c>
      <c r="X370" s="124"/>
      <c r="Y370" s="8">
        <f>IF(Fietsen!H369="Wegfiets",Fietsen!I369,0)</f>
        <v>0</v>
      </c>
      <c r="Z370" s="8">
        <f>IF(Fietsen!H369="Tijdritfiets",Fietsen!I369,0)</f>
        <v>0</v>
      </c>
      <c r="AA370" s="8">
        <f>IF(Fietsen!H369="Mountainbike",Fietsen!I369,0)</f>
        <v>0</v>
      </c>
      <c r="AB370" s="124"/>
      <c r="AC370" s="8">
        <f>IF(Fietsen!G369="Weg",Fietsen!I369,0)</f>
        <v>0</v>
      </c>
      <c r="AD370" s="8">
        <f>IF(Fietsen!G369="Rollen",Fietsen!I369,0)</f>
        <v>0</v>
      </c>
      <c r="AE370" s="8">
        <f>IF(Fietsen!G369="Veld",Fietsen!I369,0)</f>
        <v>0</v>
      </c>
      <c r="AF370" s="125"/>
      <c r="AG370" s="8">
        <f>IF(Fietsen!E369="Herstel",Fietsen!I369,0)</f>
        <v>0</v>
      </c>
      <c r="AH370" s="8">
        <f>IF(Fietsen!E369="LSD",Fietsen!I369,0)</f>
        <v>0</v>
      </c>
      <c r="AI370" s="8">
        <f>IF(Fietsen!E369="Extensieve uithouding",Fietsen!I369,0)</f>
        <v>0</v>
      </c>
      <c r="AJ370" s="8">
        <f>IF(Fietsen!E369="Intensieve uithouding",Fietsen!I369,0)</f>
        <v>0</v>
      </c>
      <c r="AK370" s="8">
        <f>IF(Fietsen!E369="Interval/Blokken",Fietsen!I369,0)</f>
        <v>0</v>
      </c>
      <c r="AL370" s="8">
        <f>IF(Fietsen!E369="VO2max",Fietsen!I369,0)</f>
        <v>0</v>
      </c>
      <c r="AM370" s="8">
        <f>IF(Fietsen!E369="Snelheid",Fietsen!I369,0)</f>
        <v>0</v>
      </c>
      <c r="AN370" s="8">
        <f>IF(Fietsen!E369="Souplesse",Fietsen!I369,0)</f>
        <v>0</v>
      </c>
      <c r="AO370" s="8">
        <f>IF(Fietsen!E369="Krachtuithouding",Fietsen!I369,0)</f>
        <v>0</v>
      </c>
      <c r="AP370" s="8">
        <f>IF(Fietsen!E369="Explosieve kracht",Fietsen!I369,0)</f>
        <v>0</v>
      </c>
      <c r="AQ370" s="8">
        <f>IF(Fietsen!E369="Wedstrijd",Fietsen!I369,0)</f>
        <v>0</v>
      </c>
      <c r="AR370" s="125"/>
      <c r="AS370" s="143">
        <f>IF(Lopen!G369="Weg",Lopen!H369,0)</f>
        <v>0</v>
      </c>
      <c r="AT370" s="8">
        <f>IF(Lopen!G369="Veld",Lopen!H369,0)</f>
        <v>0</v>
      </c>
      <c r="AU370" s="8">
        <f>IF(Lopen!G369="Piste",Lopen!H369,0)</f>
        <v>0</v>
      </c>
      <c r="AV370" s="139"/>
      <c r="AW370" s="8">
        <f>IF(Lopen!E369="Herstel",Lopen!H369,0)</f>
        <v>0</v>
      </c>
      <c r="AX370" s="8">
        <f>IF(Lopen!E369="Extensieve duur",Lopen!H369,0)</f>
        <v>0</v>
      </c>
      <c r="AY370" s="8">
        <f>IF(Lopen!E369="Tempoloop",Lopen!H369,0)</f>
        <v>0</v>
      </c>
      <c r="AZ370" s="8">
        <f>IF(Lopen!E369="Wisselloop",Lopen!H369,0)</f>
        <v>0</v>
      </c>
      <c r="BA370" s="8">
        <f>IF(Lopen!E369="Blokloop",Lopen!H369,0)</f>
        <v>0</v>
      </c>
      <c r="BB370" s="8">
        <f>IF(Lopen!E369="Versnellingen",Lopen!H369,0)</f>
        <v>0</v>
      </c>
      <c r="BC370" s="8">
        <f>IF(Lopen!E369="Fartlek",Lopen!H369,0)</f>
        <v>0</v>
      </c>
      <c r="BD370" s="8">
        <f>IF(Lopen!E369="Krachttraining",Lopen!H369,0)</f>
        <v>0</v>
      </c>
      <c r="BE370" s="144">
        <f>IF(Lopen!E369="Wedstrijd",Lopen!H369,0)</f>
        <v>0</v>
      </c>
    </row>
    <row r="371" spans="1:57">
      <c r="A371" s="199"/>
      <c r="B371" s="83" t="s">
        <v>11</v>
      </c>
      <c r="C371" s="75">
        <v>40816</v>
      </c>
      <c r="D371" s="153"/>
      <c r="E371" s="85">
        <f>IF(Zwemmen!H370&gt;0,1,0)</f>
        <v>0</v>
      </c>
      <c r="F371" s="85">
        <f>IF(Fietsen!I370&gt;0,1,0)</f>
        <v>0</v>
      </c>
      <c r="G371" s="85">
        <f>IF(Lopen!H370&gt;0,1,0)</f>
        <v>0</v>
      </c>
      <c r="H371" s="107"/>
      <c r="I371" s="95">
        <f>IF(Zwemmen!E370="Zwembad Aalst",1,0)</f>
        <v>0</v>
      </c>
      <c r="J371" s="85">
        <f>IF(Zwemmen!E370="Zwembad Brussel",1,0)</f>
        <v>0</v>
      </c>
      <c r="K371" s="85">
        <f>IF(Zwemmen!E370="Zwembad Wachtebeke",1,0)</f>
        <v>0</v>
      </c>
      <c r="L371" s="85">
        <f>IF(Zwemmen!E370="Zwembad Ander",1,0)</f>
        <v>0</v>
      </c>
      <c r="M371" s="85">
        <f>IF(Zwemmen!E370="Open Water Nieuwdonk",1,0)</f>
        <v>0</v>
      </c>
      <c r="N371" s="85">
        <f>IF(Zwemmen!E370="Open Water Ander",1,0)</f>
        <v>0</v>
      </c>
      <c r="O371" s="104"/>
      <c r="P371" s="85">
        <f t="shared" si="17"/>
        <v>0</v>
      </c>
      <c r="Q371" s="85">
        <f t="shared" si="18"/>
        <v>0</v>
      </c>
      <c r="R371" s="104"/>
      <c r="S371" s="89">
        <f>IF(Zwemmen!F370="Techniek",Zwemmen!I370,0)</f>
        <v>0</v>
      </c>
      <c r="T371" s="89">
        <f>IF(Zwemmen!F370="Extensieve uithouding",Zwemmen!I370,0)</f>
        <v>0</v>
      </c>
      <c r="U371" s="89">
        <f>IF(Zwemmen!F370="Intensieve uithouding",Zwemmen!I370,0)</f>
        <v>0</v>
      </c>
      <c r="V371" s="89">
        <f>IF(Zwemmen!F370="Snelheid",Zwemmen!I370,0)</f>
        <v>0</v>
      </c>
      <c r="W371" s="96">
        <f>IF(Zwemmen!F370="Wedstrijd",Zwemmen!I370,0)</f>
        <v>0</v>
      </c>
      <c r="X371" s="124"/>
      <c r="Y371" s="8">
        <f>IF(Fietsen!H370="Wegfiets",Fietsen!I370,0)</f>
        <v>0</v>
      </c>
      <c r="Z371" s="8">
        <f>IF(Fietsen!H370="Tijdritfiets",Fietsen!I370,0)</f>
        <v>0</v>
      </c>
      <c r="AA371" s="8">
        <f>IF(Fietsen!H370="Mountainbike",Fietsen!I370,0)</f>
        <v>0</v>
      </c>
      <c r="AB371" s="124"/>
      <c r="AC371" s="8">
        <f>IF(Fietsen!G370="Weg",Fietsen!I370,0)</f>
        <v>0</v>
      </c>
      <c r="AD371" s="8">
        <f>IF(Fietsen!G370="Rollen",Fietsen!I370,0)</f>
        <v>0</v>
      </c>
      <c r="AE371" s="8">
        <f>IF(Fietsen!G370="Veld",Fietsen!I370,0)</f>
        <v>0</v>
      </c>
      <c r="AF371" s="125"/>
      <c r="AG371" s="8">
        <f>IF(Fietsen!E370="Herstel",Fietsen!I370,0)</f>
        <v>0</v>
      </c>
      <c r="AH371" s="8">
        <f>IF(Fietsen!E370="LSD",Fietsen!I370,0)</f>
        <v>0</v>
      </c>
      <c r="AI371" s="8">
        <f>IF(Fietsen!E370="Extensieve uithouding",Fietsen!I370,0)</f>
        <v>0</v>
      </c>
      <c r="AJ371" s="8">
        <f>IF(Fietsen!E370="Intensieve uithouding",Fietsen!I370,0)</f>
        <v>0</v>
      </c>
      <c r="AK371" s="8">
        <f>IF(Fietsen!E370="Interval/Blokken",Fietsen!I370,0)</f>
        <v>0</v>
      </c>
      <c r="AL371" s="8">
        <f>IF(Fietsen!E370="VO2max",Fietsen!I370,0)</f>
        <v>0</v>
      </c>
      <c r="AM371" s="8">
        <f>IF(Fietsen!E370="Snelheid",Fietsen!I370,0)</f>
        <v>0</v>
      </c>
      <c r="AN371" s="8">
        <f>IF(Fietsen!E370="Souplesse",Fietsen!I370,0)</f>
        <v>0</v>
      </c>
      <c r="AO371" s="8">
        <f>IF(Fietsen!E370="Krachtuithouding",Fietsen!I370,0)</f>
        <v>0</v>
      </c>
      <c r="AP371" s="8">
        <f>IF(Fietsen!E370="Explosieve kracht",Fietsen!I370,0)</f>
        <v>0</v>
      </c>
      <c r="AQ371" s="8">
        <f>IF(Fietsen!E370="Wedstrijd",Fietsen!I370,0)</f>
        <v>0</v>
      </c>
      <c r="AR371" s="125"/>
      <c r="AS371" s="143">
        <f>IF(Lopen!G370="Weg",Lopen!H370,0)</f>
        <v>0</v>
      </c>
      <c r="AT371" s="8">
        <f>IF(Lopen!G370="Veld",Lopen!H370,0)</f>
        <v>0</v>
      </c>
      <c r="AU371" s="8">
        <f>IF(Lopen!G370="Piste",Lopen!H370,0)</f>
        <v>0</v>
      </c>
      <c r="AV371" s="139"/>
      <c r="AW371" s="8">
        <f>IF(Lopen!E370="Herstel",Lopen!H370,0)</f>
        <v>0</v>
      </c>
      <c r="AX371" s="8">
        <f>IF(Lopen!E370="Extensieve duur",Lopen!H370,0)</f>
        <v>0</v>
      </c>
      <c r="AY371" s="8">
        <f>IF(Lopen!E370="Tempoloop",Lopen!H370,0)</f>
        <v>0</v>
      </c>
      <c r="AZ371" s="8">
        <f>IF(Lopen!E370="Wisselloop",Lopen!H370,0)</f>
        <v>0</v>
      </c>
      <c r="BA371" s="8">
        <f>IF(Lopen!E370="Blokloop",Lopen!H370,0)</f>
        <v>0</v>
      </c>
      <c r="BB371" s="8">
        <f>IF(Lopen!E370="Versnellingen",Lopen!H370,0)</f>
        <v>0</v>
      </c>
      <c r="BC371" s="8">
        <f>IF(Lopen!E370="Fartlek",Lopen!H370,0)</f>
        <v>0</v>
      </c>
      <c r="BD371" s="8">
        <f>IF(Lopen!E370="Krachttraining",Lopen!H370,0)</f>
        <v>0</v>
      </c>
      <c r="BE371" s="144">
        <f>IF(Lopen!E370="Wedstrijd",Lopen!H370,0)</f>
        <v>0</v>
      </c>
    </row>
    <row r="372" spans="1:57">
      <c r="A372" s="199"/>
      <c r="B372" s="19" t="s">
        <v>12</v>
      </c>
      <c r="C372" s="77">
        <v>40817</v>
      </c>
      <c r="D372" s="153"/>
      <c r="E372" s="86">
        <f>IF(Zwemmen!H371&gt;0,1,0)</f>
        <v>0</v>
      </c>
      <c r="F372" s="86">
        <f>IF(Fietsen!I371&gt;0,1,0)</f>
        <v>0</v>
      </c>
      <c r="G372" s="86">
        <f>IF(Lopen!H371&gt;0,1,0)</f>
        <v>0</v>
      </c>
      <c r="H372" s="107"/>
      <c r="I372" s="97">
        <f>IF(Zwemmen!E371="Zwembad Aalst",1,0)</f>
        <v>0</v>
      </c>
      <c r="J372" s="86">
        <f>IF(Zwemmen!E371="Zwembad Brussel",1,0)</f>
        <v>0</v>
      </c>
      <c r="K372" s="86">
        <f>IF(Zwemmen!E371="Zwembad Wachtebeke",1,0)</f>
        <v>0</v>
      </c>
      <c r="L372" s="86">
        <f>IF(Zwemmen!E371="Zwembad Ander",1,0)</f>
        <v>0</v>
      </c>
      <c r="M372" s="86">
        <f>IF(Zwemmen!E371="Open Water Nieuwdonk",1,0)</f>
        <v>0</v>
      </c>
      <c r="N372" s="86">
        <f>IF(Zwemmen!E371="Open Water Ander",1,0)</f>
        <v>0</v>
      </c>
      <c r="O372" s="104"/>
      <c r="P372" s="86">
        <f t="shared" si="17"/>
        <v>0</v>
      </c>
      <c r="Q372" s="86">
        <f t="shared" si="18"/>
        <v>0</v>
      </c>
      <c r="R372" s="104"/>
      <c r="S372" s="90">
        <f>IF(Zwemmen!F371="Techniek",Zwemmen!I371,0)</f>
        <v>0</v>
      </c>
      <c r="T372" s="90">
        <f>IF(Zwemmen!F371="Extensieve uithouding",Zwemmen!I371,0)</f>
        <v>0</v>
      </c>
      <c r="U372" s="90">
        <f>IF(Zwemmen!F371="Intensieve uithouding",Zwemmen!I371,0)</f>
        <v>0</v>
      </c>
      <c r="V372" s="90">
        <f>IF(Zwemmen!F371="Snelheid",Zwemmen!I371,0)</f>
        <v>0</v>
      </c>
      <c r="W372" s="98">
        <f>IF(Zwemmen!F371="Wedstrijd",Zwemmen!I371,0)</f>
        <v>0</v>
      </c>
      <c r="X372" s="124"/>
      <c r="Y372" s="122">
        <f>IF(Fietsen!H371="Wegfiets",Fietsen!I371,0)</f>
        <v>0</v>
      </c>
      <c r="Z372" s="122">
        <f>IF(Fietsen!H371="Tijdritfiets",Fietsen!I371,0)</f>
        <v>0</v>
      </c>
      <c r="AA372" s="122">
        <f>IF(Fietsen!H371="Mountainbike",Fietsen!I371,0)</f>
        <v>0</v>
      </c>
      <c r="AB372" s="124"/>
      <c r="AC372" s="122">
        <f>IF(Fietsen!G371="Weg",Fietsen!I371,0)</f>
        <v>0</v>
      </c>
      <c r="AD372" s="122">
        <f>IF(Fietsen!G371="Rollen",Fietsen!I371,0)</f>
        <v>0</v>
      </c>
      <c r="AE372" s="122">
        <f>IF(Fietsen!G371="Veld",Fietsen!I371,0)</f>
        <v>0</v>
      </c>
      <c r="AF372" s="125"/>
      <c r="AG372" s="122">
        <f>IF(Fietsen!E371="Herstel",Fietsen!I371,0)</f>
        <v>0</v>
      </c>
      <c r="AH372" s="122">
        <f>IF(Fietsen!E371="LSD",Fietsen!I371,0)</f>
        <v>0</v>
      </c>
      <c r="AI372" s="122">
        <f>IF(Fietsen!E371="Extensieve uithouding",Fietsen!I371,0)</f>
        <v>0</v>
      </c>
      <c r="AJ372" s="122">
        <f>IF(Fietsen!E371="Intensieve uithouding",Fietsen!I371,0)</f>
        <v>0</v>
      </c>
      <c r="AK372" s="122">
        <f>IF(Fietsen!E371="Interval/Blokken",Fietsen!I371,0)</f>
        <v>0</v>
      </c>
      <c r="AL372" s="122">
        <f>IF(Fietsen!E371="VO2max",Fietsen!I371,0)</f>
        <v>0</v>
      </c>
      <c r="AM372" s="122">
        <f>IF(Fietsen!E371="Snelheid",Fietsen!I371,0)</f>
        <v>0</v>
      </c>
      <c r="AN372" s="122">
        <f>IF(Fietsen!E371="Souplesse",Fietsen!I371,0)</f>
        <v>0</v>
      </c>
      <c r="AO372" s="122">
        <f>IF(Fietsen!E371="Krachtuithouding",Fietsen!I371,0)</f>
        <v>0</v>
      </c>
      <c r="AP372" s="122">
        <f>IF(Fietsen!E371="Explosieve kracht",Fietsen!I371,0)</f>
        <v>0</v>
      </c>
      <c r="AQ372" s="122">
        <f>IF(Fietsen!E371="Wedstrijd",Fietsen!I371,0)</f>
        <v>0</v>
      </c>
      <c r="AR372" s="125"/>
      <c r="AS372" s="141">
        <f>IF(Lopen!G371="Weg",Lopen!H371,0)</f>
        <v>0</v>
      </c>
      <c r="AT372" s="122">
        <f>IF(Lopen!G371="Veld",Lopen!H371,0)</f>
        <v>0</v>
      </c>
      <c r="AU372" s="122">
        <f>IF(Lopen!G371="Piste",Lopen!H371,0)</f>
        <v>0</v>
      </c>
      <c r="AV372" s="139"/>
      <c r="AW372" s="122">
        <f>IF(Lopen!E371="Herstel",Lopen!H371,0)</f>
        <v>0</v>
      </c>
      <c r="AX372" s="122">
        <f>IF(Lopen!E371="Extensieve duur",Lopen!H371,0)</f>
        <v>0</v>
      </c>
      <c r="AY372" s="122">
        <f>IF(Lopen!E371="Tempoloop",Lopen!H371,0)</f>
        <v>0</v>
      </c>
      <c r="AZ372" s="122">
        <f>IF(Lopen!E371="Wisselloop",Lopen!H371,0)</f>
        <v>0</v>
      </c>
      <c r="BA372" s="122">
        <f>IF(Lopen!E371="Blokloop",Lopen!H371,0)</f>
        <v>0</v>
      </c>
      <c r="BB372" s="122">
        <f>IF(Lopen!E371="Versnellingen",Lopen!H371,0)</f>
        <v>0</v>
      </c>
      <c r="BC372" s="122">
        <f>IF(Lopen!E371="Fartlek",Lopen!H371,0)</f>
        <v>0</v>
      </c>
      <c r="BD372" s="122">
        <f>IF(Lopen!E371="Krachttraining",Lopen!H371,0)</f>
        <v>0</v>
      </c>
      <c r="BE372" s="142">
        <f>IF(Lopen!E371="Wedstrijd",Lopen!H371,0)</f>
        <v>0</v>
      </c>
    </row>
    <row r="373" spans="1:57">
      <c r="A373" s="199"/>
      <c r="B373" s="19" t="s">
        <v>13</v>
      </c>
      <c r="C373" s="77">
        <v>40818</v>
      </c>
      <c r="D373" s="153"/>
      <c r="E373" s="86">
        <f>IF(Zwemmen!H372&gt;0,1,0)</f>
        <v>0</v>
      </c>
      <c r="F373" s="86">
        <f>IF(Fietsen!I372&gt;0,1,0)</f>
        <v>0</v>
      </c>
      <c r="G373" s="86">
        <f>IF(Lopen!H372&gt;0,1,0)</f>
        <v>0</v>
      </c>
      <c r="H373" s="107"/>
      <c r="I373" s="97">
        <f>IF(Zwemmen!E372="Zwembad Aalst",1,0)</f>
        <v>0</v>
      </c>
      <c r="J373" s="86">
        <f>IF(Zwemmen!E372="Zwembad Brussel",1,0)</f>
        <v>0</v>
      </c>
      <c r="K373" s="86">
        <f>IF(Zwemmen!E372="Zwembad Wachtebeke",1,0)</f>
        <v>0</v>
      </c>
      <c r="L373" s="86">
        <f>IF(Zwemmen!E372="Zwembad Ander",1,0)</f>
        <v>0</v>
      </c>
      <c r="M373" s="86">
        <f>IF(Zwemmen!E372="Open Water Nieuwdonk",1,0)</f>
        <v>0</v>
      </c>
      <c r="N373" s="86">
        <f>IF(Zwemmen!E372="Open Water Ander",1,0)</f>
        <v>0</v>
      </c>
      <c r="O373" s="104"/>
      <c r="P373" s="86">
        <f t="shared" si="17"/>
        <v>0</v>
      </c>
      <c r="Q373" s="86">
        <f t="shared" si="18"/>
        <v>0</v>
      </c>
      <c r="R373" s="104"/>
      <c r="S373" s="90">
        <f>IF(Zwemmen!F372="Techniek",Zwemmen!I372,0)</f>
        <v>0</v>
      </c>
      <c r="T373" s="90">
        <f>IF(Zwemmen!F372="Extensieve uithouding",Zwemmen!I372,0)</f>
        <v>0</v>
      </c>
      <c r="U373" s="90">
        <f>IF(Zwemmen!F372="Intensieve uithouding",Zwemmen!I372,0)</f>
        <v>0</v>
      </c>
      <c r="V373" s="90">
        <f>IF(Zwemmen!F372="Snelheid",Zwemmen!I372,0)</f>
        <v>0</v>
      </c>
      <c r="W373" s="98">
        <f>IF(Zwemmen!F372="Wedstrijd",Zwemmen!I372,0)</f>
        <v>0</v>
      </c>
      <c r="X373" s="124"/>
      <c r="Y373" s="122">
        <f>IF(Fietsen!H372="Wegfiets",Fietsen!I372,0)</f>
        <v>0</v>
      </c>
      <c r="Z373" s="122">
        <f>IF(Fietsen!H372="Tijdritfiets",Fietsen!I372,0)</f>
        <v>0</v>
      </c>
      <c r="AA373" s="122">
        <f>IF(Fietsen!H372="Mountainbike",Fietsen!I372,0)</f>
        <v>0</v>
      </c>
      <c r="AB373" s="124"/>
      <c r="AC373" s="122">
        <f>IF(Fietsen!G372="Weg",Fietsen!I372,0)</f>
        <v>0</v>
      </c>
      <c r="AD373" s="122">
        <f>IF(Fietsen!G372="Rollen",Fietsen!I372,0)</f>
        <v>0</v>
      </c>
      <c r="AE373" s="122">
        <f>IF(Fietsen!G372="Veld",Fietsen!I372,0)</f>
        <v>0</v>
      </c>
      <c r="AF373" s="125"/>
      <c r="AG373" s="122">
        <f>IF(Fietsen!E372="Herstel",Fietsen!I372,0)</f>
        <v>0</v>
      </c>
      <c r="AH373" s="122">
        <f>IF(Fietsen!E372="LSD",Fietsen!I372,0)</f>
        <v>0</v>
      </c>
      <c r="AI373" s="122">
        <f>IF(Fietsen!E372="Extensieve uithouding",Fietsen!I372,0)</f>
        <v>0</v>
      </c>
      <c r="AJ373" s="122">
        <f>IF(Fietsen!E372="Intensieve uithouding",Fietsen!I372,0)</f>
        <v>0</v>
      </c>
      <c r="AK373" s="122">
        <f>IF(Fietsen!E372="Interval/Blokken",Fietsen!I372,0)</f>
        <v>0</v>
      </c>
      <c r="AL373" s="122">
        <f>IF(Fietsen!E372="VO2max",Fietsen!I372,0)</f>
        <v>0</v>
      </c>
      <c r="AM373" s="122">
        <f>IF(Fietsen!E372="Snelheid",Fietsen!I372,0)</f>
        <v>0</v>
      </c>
      <c r="AN373" s="122">
        <f>IF(Fietsen!E372="Souplesse",Fietsen!I372,0)</f>
        <v>0</v>
      </c>
      <c r="AO373" s="122">
        <f>IF(Fietsen!E372="Krachtuithouding",Fietsen!I372,0)</f>
        <v>0</v>
      </c>
      <c r="AP373" s="122">
        <f>IF(Fietsen!E372="Explosieve kracht",Fietsen!I372,0)</f>
        <v>0</v>
      </c>
      <c r="AQ373" s="122">
        <f>IF(Fietsen!E372="Wedstrijd",Fietsen!I372,0)</f>
        <v>0</v>
      </c>
      <c r="AR373" s="125"/>
      <c r="AS373" s="141">
        <f>IF(Lopen!G372="Weg",Lopen!H372,0)</f>
        <v>0</v>
      </c>
      <c r="AT373" s="122">
        <f>IF(Lopen!G372="Veld",Lopen!H372,0)</f>
        <v>0</v>
      </c>
      <c r="AU373" s="122">
        <f>IF(Lopen!G372="Piste",Lopen!H372,0)</f>
        <v>0</v>
      </c>
      <c r="AV373" s="139"/>
      <c r="AW373" s="122">
        <f>IF(Lopen!E372="Herstel",Lopen!H372,0)</f>
        <v>0</v>
      </c>
      <c r="AX373" s="122">
        <f>IF(Lopen!E372="Extensieve duur",Lopen!H372,0)</f>
        <v>0</v>
      </c>
      <c r="AY373" s="122">
        <f>IF(Lopen!E372="Tempoloop",Lopen!H372,0)</f>
        <v>0</v>
      </c>
      <c r="AZ373" s="122">
        <f>IF(Lopen!E372="Wisselloop",Lopen!H372,0)</f>
        <v>0</v>
      </c>
      <c r="BA373" s="122">
        <f>IF(Lopen!E372="Blokloop",Lopen!H372,0)</f>
        <v>0</v>
      </c>
      <c r="BB373" s="122">
        <f>IF(Lopen!E372="Versnellingen",Lopen!H372,0)</f>
        <v>0</v>
      </c>
      <c r="BC373" s="122">
        <f>IF(Lopen!E372="Fartlek",Lopen!H372,0)</f>
        <v>0</v>
      </c>
      <c r="BD373" s="122">
        <f>IF(Lopen!E372="Krachttraining",Lopen!H372,0)</f>
        <v>0</v>
      </c>
      <c r="BE373" s="142">
        <f>IF(Lopen!E372="Wedstrijd",Lopen!H372,0)</f>
        <v>0</v>
      </c>
    </row>
    <row r="374" spans="1:57">
      <c r="A374" s="199" t="s">
        <v>73</v>
      </c>
      <c r="B374" s="83" t="s">
        <v>14</v>
      </c>
      <c r="C374" s="75">
        <v>40819</v>
      </c>
      <c r="D374" s="153"/>
      <c r="E374" s="85">
        <f>IF(Zwemmen!H373&gt;0,1,0)</f>
        <v>0</v>
      </c>
      <c r="F374" s="85">
        <f>IF(Fietsen!I373&gt;0,1,0)</f>
        <v>0</v>
      </c>
      <c r="G374" s="85">
        <f>IF(Lopen!H373&gt;0,1,0)</f>
        <v>0</v>
      </c>
      <c r="H374" s="107"/>
      <c r="I374" s="95">
        <f>IF(Zwemmen!E373="Zwembad Aalst",1,0)</f>
        <v>0</v>
      </c>
      <c r="J374" s="85">
        <f>IF(Zwemmen!E373="Zwembad Brussel",1,0)</f>
        <v>0</v>
      </c>
      <c r="K374" s="85">
        <f>IF(Zwemmen!E373="Zwembad Wachtebeke",1,0)</f>
        <v>0</v>
      </c>
      <c r="L374" s="85">
        <f>IF(Zwemmen!E373="Zwembad Ander",1,0)</f>
        <v>0</v>
      </c>
      <c r="M374" s="85">
        <f>IF(Zwemmen!E373="Open Water Nieuwdonk",1,0)</f>
        <v>0</v>
      </c>
      <c r="N374" s="85">
        <f>IF(Zwemmen!E373="Open Water Ander",1,0)</f>
        <v>0</v>
      </c>
      <c r="O374" s="104"/>
      <c r="P374" s="85">
        <f t="shared" si="17"/>
        <v>0</v>
      </c>
      <c r="Q374" s="85">
        <f t="shared" si="18"/>
        <v>0</v>
      </c>
      <c r="R374" s="104"/>
      <c r="S374" s="89">
        <f>IF(Zwemmen!F373="Techniek",Zwemmen!I373,0)</f>
        <v>0</v>
      </c>
      <c r="T374" s="89">
        <f>IF(Zwemmen!F373="Extensieve uithouding",Zwemmen!I373,0)</f>
        <v>0</v>
      </c>
      <c r="U374" s="89">
        <f>IF(Zwemmen!F373="Intensieve uithouding",Zwemmen!I373,0)</f>
        <v>0</v>
      </c>
      <c r="V374" s="89">
        <f>IF(Zwemmen!F373="Snelheid",Zwemmen!I373,0)</f>
        <v>0</v>
      </c>
      <c r="W374" s="96">
        <f>IF(Zwemmen!F373="Wedstrijd",Zwemmen!I373,0)</f>
        <v>0</v>
      </c>
      <c r="X374" s="124"/>
      <c r="Y374" s="8">
        <f>IF(Fietsen!H373="Wegfiets",Fietsen!I373,0)</f>
        <v>0</v>
      </c>
      <c r="Z374" s="8">
        <f>IF(Fietsen!H373="Tijdritfiets",Fietsen!I373,0)</f>
        <v>0</v>
      </c>
      <c r="AA374" s="8">
        <f>IF(Fietsen!H373="Mountainbike",Fietsen!I373,0)</f>
        <v>0</v>
      </c>
      <c r="AB374" s="124"/>
      <c r="AC374" s="8">
        <f>IF(Fietsen!G373="Weg",Fietsen!I373,0)</f>
        <v>0</v>
      </c>
      <c r="AD374" s="8">
        <f>IF(Fietsen!G373="Rollen",Fietsen!I373,0)</f>
        <v>0</v>
      </c>
      <c r="AE374" s="8">
        <f>IF(Fietsen!G373="Veld",Fietsen!I373,0)</f>
        <v>0</v>
      </c>
      <c r="AF374" s="125"/>
      <c r="AG374" s="8">
        <f>IF(Fietsen!E373="Herstel",Fietsen!I373,0)</f>
        <v>0</v>
      </c>
      <c r="AH374" s="8">
        <f>IF(Fietsen!E373="LSD",Fietsen!I373,0)</f>
        <v>0</v>
      </c>
      <c r="AI374" s="8">
        <f>IF(Fietsen!E373="Extensieve uithouding",Fietsen!I373,0)</f>
        <v>0</v>
      </c>
      <c r="AJ374" s="8">
        <f>IF(Fietsen!E373="Intensieve uithouding",Fietsen!I373,0)</f>
        <v>0</v>
      </c>
      <c r="AK374" s="8">
        <f>IF(Fietsen!E373="Interval/Blokken",Fietsen!I373,0)</f>
        <v>0</v>
      </c>
      <c r="AL374" s="8">
        <f>IF(Fietsen!E373="VO2max",Fietsen!I373,0)</f>
        <v>0</v>
      </c>
      <c r="AM374" s="8">
        <f>IF(Fietsen!E373="Snelheid",Fietsen!I373,0)</f>
        <v>0</v>
      </c>
      <c r="AN374" s="8">
        <f>IF(Fietsen!E373="Souplesse",Fietsen!I373,0)</f>
        <v>0</v>
      </c>
      <c r="AO374" s="8">
        <f>IF(Fietsen!E373="Krachtuithouding",Fietsen!I373,0)</f>
        <v>0</v>
      </c>
      <c r="AP374" s="8">
        <f>IF(Fietsen!E373="Explosieve kracht",Fietsen!I373,0)</f>
        <v>0</v>
      </c>
      <c r="AQ374" s="8">
        <f>IF(Fietsen!E373="Wedstrijd",Fietsen!I373,0)</f>
        <v>0</v>
      </c>
      <c r="AR374" s="125"/>
      <c r="AS374" s="143">
        <f>IF(Lopen!G373="Weg",Lopen!H373,0)</f>
        <v>0</v>
      </c>
      <c r="AT374" s="8">
        <f>IF(Lopen!G373="Veld",Lopen!H373,0)</f>
        <v>0</v>
      </c>
      <c r="AU374" s="8">
        <f>IF(Lopen!G373="Piste",Lopen!H373,0)</f>
        <v>0</v>
      </c>
      <c r="AV374" s="139"/>
      <c r="AW374" s="8">
        <f>IF(Lopen!E373="Herstel",Lopen!H373,0)</f>
        <v>0</v>
      </c>
      <c r="AX374" s="8">
        <f>IF(Lopen!E373="Extensieve duur",Lopen!H373,0)</f>
        <v>0</v>
      </c>
      <c r="AY374" s="8">
        <f>IF(Lopen!E373="Tempoloop",Lopen!H373,0)</f>
        <v>0</v>
      </c>
      <c r="AZ374" s="8">
        <f>IF(Lopen!E373="Wisselloop",Lopen!H373,0)</f>
        <v>0</v>
      </c>
      <c r="BA374" s="8">
        <f>IF(Lopen!E373="Blokloop",Lopen!H373,0)</f>
        <v>0</v>
      </c>
      <c r="BB374" s="8">
        <f>IF(Lopen!E373="Versnellingen",Lopen!H373,0)</f>
        <v>0</v>
      </c>
      <c r="BC374" s="8">
        <f>IF(Lopen!E373="Fartlek",Lopen!H373,0)</f>
        <v>0</v>
      </c>
      <c r="BD374" s="8">
        <f>IF(Lopen!E373="Krachttraining",Lopen!H373,0)</f>
        <v>0</v>
      </c>
      <c r="BE374" s="144">
        <f>IF(Lopen!E373="Wedstrijd",Lopen!H373,0)</f>
        <v>0</v>
      </c>
    </row>
    <row r="375" spans="1:57">
      <c r="A375" s="199"/>
      <c r="B375" s="83" t="s">
        <v>15</v>
      </c>
      <c r="C375" s="75">
        <v>40820</v>
      </c>
      <c r="D375" s="153"/>
      <c r="E375" s="85">
        <f>IF(Zwemmen!H374&gt;0,1,0)</f>
        <v>0</v>
      </c>
      <c r="F375" s="85">
        <f>IF(Fietsen!I374&gt;0,1,0)</f>
        <v>0</v>
      </c>
      <c r="G375" s="85">
        <f>IF(Lopen!H374&gt;0,1,0)</f>
        <v>0</v>
      </c>
      <c r="H375" s="107"/>
      <c r="I375" s="95">
        <f>IF(Zwemmen!E374="Zwembad Aalst",1,0)</f>
        <v>0</v>
      </c>
      <c r="J375" s="85">
        <f>IF(Zwemmen!E374="Zwembad Brussel",1,0)</f>
        <v>0</v>
      </c>
      <c r="K375" s="85">
        <f>IF(Zwemmen!E374="Zwembad Wachtebeke",1,0)</f>
        <v>0</v>
      </c>
      <c r="L375" s="85">
        <f>IF(Zwemmen!E374="Zwembad Ander",1,0)</f>
        <v>0</v>
      </c>
      <c r="M375" s="85">
        <f>IF(Zwemmen!E374="Open Water Nieuwdonk",1,0)</f>
        <v>0</v>
      </c>
      <c r="N375" s="85">
        <f>IF(Zwemmen!E374="Open Water Ander",1,0)</f>
        <v>0</v>
      </c>
      <c r="O375" s="104"/>
      <c r="P375" s="85">
        <f t="shared" si="17"/>
        <v>0</v>
      </c>
      <c r="Q375" s="85">
        <f t="shared" si="18"/>
        <v>0</v>
      </c>
      <c r="R375" s="104"/>
      <c r="S375" s="89">
        <f>IF(Zwemmen!F374="Techniek",Zwemmen!I374,0)</f>
        <v>0</v>
      </c>
      <c r="T375" s="89">
        <f>IF(Zwemmen!F374="Extensieve uithouding",Zwemmen!I374,0)</f>
        <v>0</v>
      </c>
      <c r="U375" s="89">
        <f>IF(Zwemmen!F374="Intensieve uithouding",Zwemmen!I374,0)</f>
        <v>0</v>
      </c>
      <c r="V375" s="89">
        <f>IF(Zwemmen!F374="Snelheid",Zwemmen!I374,0)</f>
        <v>0</v>
      </c>
      <c r="W375" s="96">
        <f>IF(Zwemmen!F374="Wedstrijd",Zwemmen!I374,0)</f>
        <v>0</v>
      </c>
      <c r="X375" s="124"/>
      <c r="Y375" s="8">
        <f>IF(Fietsen!H374="Wegfiets",Fietsen!I374,0)</f>
        <v>0</v>
      </c>
      <c r="Z375" s="8">
        <f>IF(Fietsen!H374="Tijdritfiets",Fietsen!I374,0)</f>
        <v>0</v>
      </c>
      <c r="AA375" s="8">
        <f>IF(Fietsen!H374="Mountainbike",Fietsen!I374,0)</f>
        <v>0</v>
      </c>
      <c r="AB375" s="124"/>
      <c r="AC375" s="8">
        <f>IF(Fietsen!G374="Weg",Fietsen!I374,0)</f>
        <v>0</v>
      </c>
      <c r="AD375" s="8">
        <f>IF(Fietsen!G374="Rollen",Fietsen!I374,0)</f>
        <v>0</v>
      </c>
      <c r="AE375" s="8">
        <f>IF(Fietsen!G374="Veld",Fietsen!I374,0)</f>
        <v>0</v>
      </c>
      <c r="AF375" s="125"/>
      <c r="AG375" s="8">
        <f>IF(Fietsen!E374="Herstel",Fietsen!I374,0)</f>
        <v>0</v>
      </c>
      <c r="AH375" s="8">
        <f>IF(Fietsen!E374="LSD",Fietsen!I374,0)</f>
        <v>0</v>
      </c>
      <c r="AI375" s="8">
        <f>IF(Fietsen!E374="Extensieve uithouding",Fietsen!I374,0)</f>
        <v>0</v>
      </c>
      <c r="AJ375" s="8">
        <f>IF(Fietsen!E374="Intensieve uithouding",Fietsen!I374,0)</f>
        <v>0</v>
      </c>
      <c r="AK375" s="8">
        <f>IF(Fietsen!E374="Interval/Blokken",Fietsen!I374,0)</f>
        <v>0</v>
      </c>
      <c r="AL375" s="8">
        <f>IF(Fietsen!E374="VO2max",Fietsen!I374,0)</f>
        <v>0</v>
      </c>
      <c r="AM375" s="8">
        <f>IF(Fietsen!E374="Snelheid",Fietsen!I374,0)</f>
        <v>0</v>
      </c>
      <c r="AN375" s="8">
        <f>IF(Fietsen!E374="Souplesse",Fietsen!I374,0)</f>
        <v>0</v>
      </c>
      <c r="AO375" s="8">
        <f>IF(Fietsen!E374="Krachtuithouding",Fietsen!I374,0)</f>
        <v>0</v>
      </c>
      <c r="AP375" s="8">
        <f>IF(Fietsen!E374="Explosieve kracht",Fietsen!I374,0)</f>
        <v>0</v>
      </c>
      <c r="AQ375" s="8">
        <f>IF(Fietsen!E374="Wedstrijd",Fietsen!I374,0)</f>
        <v>0</v>
      </c>
      <c r="AR375" s="125"/>
      <c r="AS375" s="143">
        <f>IF(Lopen!G374="Weg",Lopen!H374,0)</f>
        <v>0</v>
      </c>
      <c r="AT375" s="8">
        <f>IF(Lopen!G374="Veld",Lopen!H374,0)</f>
        <v>0</v>
      </c>
      <c r="AU375" s="8">
        <f>IF(Lopen!G374="Piste",Lopen!H374,0)</f>
        <v>0</v>
      </c>
      <c r="AV375" s="139"/>
      <c r="AW375" s="8">
        <f>IF(Lopen!E374="Herstel",Lopen!H374,0)</f>
        <v>0</v>
      </c>
      <c r="AX375" s="8">
        <f>IF(Lopen!E374="Extensieve duur",Lopen!H374,0)</f>
        <v>0</v>
      </c>
      <c r="AY375" s="8">
        <f>IF(Lopen!E374="Tempoloop",Lopen!H374,0)</f>
        <v>0</v>
      </c>
      <c r="AZ375" s="8">
        <f>IF(Lopen!E374="Wisselloop",Lopen!H374,0)</f>
        <v>0</v>
      </c>
      <c r="BA375" s="8">
        <f>IF(Lopen!E374="Blokloop",Lopen!H374,0)</f>
        <v>0</v>
      </c>
      <c r="BB375" s="8">
        <f>IF(Lopen!E374="Versnellingen",Lopen!H374,0)</f>
        <v>0</v>
      </c>
      <c r="BC375" s="8">
        <f>IF(Lopen!E374="Fartlek",Lopen!H374,0)</f>
        <v>0</v>
      </c>
      <c r="BD375" s="8">
        <f>IF(Lopen!E374="Krachttraining",Lopen!H374,0)</f>
        <v>0</v>
      </c>
      <c r="BE375" s="144">
        <f>IF(Lopen!E374="Wedstrijd",Lopen!H374,0)</f>
        <v>0</v>
      </c>
    </row>
    <row r="376" spans="1:57">
      <c r="A376" s="199"/>
      <c r="B376" s="83" t="s">
        <v>16</v>
      </c>
      <c r="C376" s="75">
        <v>40821</v>
      </c>
      <c r="D376" s="153"/>
      <c r="E376" s="85">
        <f>IF(Zwemmen!H375&gt;0,1,0)</f>
        <v>0</v>
      </c>
      <c r="F376" s="85">
        <f>IF(Fietsen!I375&gt;0,1,0)</f>
        <v>0</v>
      </c>
      <c r="G376" s="85">
        <f>IF(Lopen!H375&gt;0,1,0)</f>
        <v>0</v>
      </c>
      <c r="H376" s="107"/>
      <c r="I376" s="95">
        <f>IF(Zwemmen!E375="Zwembad Aalst",1,0)</f>
        <v>0</v>
      </c>
      <c r="J376" s="85">
        <f>IF(Zwemmen!E375="Zwembad Brussel",1,0)</f>
        <v>0</v>
      </c>
      <c r="K376" s="85">
        <f>IF(Zwemmen!E375="Zwembad Wachtebeke",1,0)</f>
        <v>0</v>
      </c>
      <c r="L376" s="85">
        <f>IF(Zwemmen!E375="Zwembad Ander",1,0)</f>
        <v>0</v>
      </c>
      <c r="M376" s="85">
        <f>IF(Zwemmen!E375="Open Water Nieuwdonk",1,0)</f>
        <v>0</v>
      </c>
      <c r="N376" s="85">
        <f>IF(Zwemmen!E375="Open Water Ander",1,0)</f>
        <v>0</v>
      </c>
      <c r="O376" s="104"/>
      <c r="P376" s="85">
        <f t="shared" si="17"/>
        <v>0</v>
      </c>
      <c r="Q376" s="85">
        <f t="shared" si="18"/>
        <v>0</v>
      </c>
      <c r="R376" s="104"/>
      <c r="S376" s="89">
        <f>IF(Zwemmen!F375="Techniek",Zwemmen!I375,0)</f>
        <v>0</v>
      </c>
      <c r="T376" s="89">
        <f>IF(Zwemmen!F375="Extensieve uithouding",Zwemmen!I375,0)</f>
        <v>0</v>
      </c>
      <c r="U376" s="89">
        <f>IF(Zwemmen!F375="Intensieve uithouding",Zwemmen!I375,0)</f>
        <v>0</v>
      </c>
      <c r="V376" s="89">
        <f>IF(Zwemmen!F375="Snelheid",Zwemmen!I375,0)</f>
        <v>0</v>
      </c>
      <c r="W376" s="96">
        <f>IF(Zwemmen!F375="Wedstrijd",Zwemmen!I375,0)</f>
        <v>0</v>
      </c>
      <c r="X376" s="124"/>
      <c r="Y376" s="8">
        <f>IF(Fietsen!H375="Wegfiets",Fietsen!I375,0)</f>
        <v>0</v>
      </c>
      <c r="Z376" s="8">
        <f>IF(Fietsen!H375="Tijdritfiets",Fietsen!I375,0)</f>
        <v>0</v>
      </c>
      <c r="AA376" s="8">
        <f>IF(Fietsen!H375="Mountainbike",Fietsen!I375,0)</f>
        <v>0</v>
      </c>
      <c r="AB376" s="124"/>
      <c r="AC376" s="8">
        <f>IF(Fietsen!G375="Weg",Fietsen!I375,0)</f>
        <v>0</v>
      </c>
      <c r="AD376" s="8">
        <f>IF(Fietsen!G375="Rollen",Fietsen!I375,0)</f>
        <v>0</v>
      </c>
      <c r="AE376" s="8">
        <f>IF(Fietsen!G375="Veld",Fietsen!I375,0)</f>
        <v>0</v>
      </c>
      <c r="AF376" s="125"/>
      <c r="AG376" s="8">
        <f>IF(Fietsen!E375="Herstel",Fietsen!I375,0)</f>
        <v>0</v>
      </c>
      <c r="AH376" s="8">
        <f>IF(Fietsen!E375="LSD",Fietsen!I375,0)</f>
        <v>0</v>
      </c>
      <c r="AI376" s="8">
        <f>IF(Fietsen!E375="Extensieve uithouding",Fietsen!I375,0)</f>
        <v>0</v>
      </c>
      <c r="AJ376" s="8">
        <f>IF(Fietsen!E375="Intensieve uithouding",Fietsen!I375,0)</f>
        <v>0</v>
      </c>
      <c r="AK376" s="8">
        <f>IF(Fietsen!E375="Interval/Blokken",Fietsen!I375,0)</f>
        <v>0</v>
      </c>
      <c r="AL376" s="8">
        <f>IF(Fietsen!E375="VO2max",Fietsen!I375,0)</f>
        <v>0</v>
      </c>
      <c r="AM376" s="8">
        <f>IF(Fietsen!E375="Snelheid",Fietsen!I375,0)</f>
        <v>0</v>
      </c>
      <c r="AN376" s="8">
        <f>IF(Fietsen!E375="Souplesse",Fietsen!I375,0)</f>
        <v>0</v>
      </c>
      <c r="AO376" s="8">
        <f>IF(Fietsen!E375="Krachtuithouding",Fietsen!I375,0)</f>
        <v>0</v>
      </c>
      <c r="AP376" s="8">
        <f>IF(Fietsen!E375="Explosieve kracht",Fietsen!I375,0)</f>
        <v>0</v>
      </c>
      <c r="AQ376" s="8">
        <f>IF(Fietsen!E375="Wedstrijd",Fietsen!I375,0)</f>
        <v>0</v>
      </c>
      <c r="AR376" s="125"/>
      <c r="AS376" s="143">
        <f>IF(Lopen!G375="Weg",Lopen!H375,0)</f>
        <v>0</v>
      </c>
      <c r="AT376" s="8">
        <f>IF(Lopen!G375="Veld",Lopen!H375,0)</f>
        <v>0</v>
      </c>
      <c r="AU376" s="8">
        <f>IF(Lopen!G375="Piste",Lopen!H375,0)</f>
        <v>0</v>
      </c>
      <c r="AV376" s="139"/>
      <c r="AW376" s="8">
        <f>IF(Lopen!E375="Herstel",Lopen!H375,0)</f>
        <v>0</v>
      </c>
      <c r="AX376" s="8">
        <f>IF(Lopen!E375="Extensieve duur",Lopen!H375,0)</f>
        <v>0</v>
      </c>
      <c r="AY376" s="8">
        <f>IF(Lopen!E375="Tempoloop",Lopen!H375,0)</f>
        <v>0</v>
      </c>
      <c r="AZ376" s="8">
        <f>IF(Lopen!E375="Wisselloop",Lopen!H375,0)</f>
        <v>0</v>
      </c>
      <c r="BA376" s="8">
        <f>IF(Lopen!E375="Blokloop",Lopen!H375,0)</f>
        <v>0</v>
      </c>
      <c r="BB376" s="8">
        <f>IF(Lopen!E375="Versnellingen",Lopen!H375,0)</f>
        <v>0</v>
      </c>
      <c r="BC376" s="8">
        <f>IF(Lopen!E375="Fartlek",Lopen!H375,0)</f>
        <v>0</v>
      </c>
      <c r="BD376" s="8">
        <f>IF(Lopen!E375="Krachttraining",Lopen!H375,0)</f>
        <v>0</v>
      </c>
      <c r="BE376" s="144">
        <f>IF(Lopen!E375="Wedstrijd",Lopen!H375,0)</f>
        <v>0</v>
      </c>
    </row>
    <row r="377" spans="1:57">
      <c r="A377" s="199"/>
      <c r="B377" s="83" t="s">
        <v>17</v>
      </c>
      <c r="C377" s="75">
        <v>40822</v>
      </c>
      <c r="D377" s="153"/>
      <c r="E377" s="85">
        <f>IF(Zwemmen!H376&gt;0,1,0)</f>
        <v>0</v>
      </c>
      <c r="F377" s="85">
        <f>IF(Fietsen!I376&gt;0,1,0)</f>
        <v>0</v>
      </c>
      <c r="G377" s="85">
        <f>IF(Lopen!H376&gt;0,1,0)</f>
        <v>0</v>
      </c>
      <c r="H377" s="107"/>
      <c r="I377" s="95">
        <f>IF(Zwemmen!E376="Zwembad Aalst",1,0)</f>
        <v>0</v>
      </c>
      <c r="J377" s="85">
        <f>IF(Zwemmen!E376="Zwembad Brussel",1,0)</f>
        <v>0</v>
      </c>
      <c r="K377" s="85">
        <f>IF(Zwemmen!E376="Zwembad Wachtebeke",1,0)</f>
        <v>0</v>
      </c>
      <c r="L377" s="85">
        <f>IF(Zwemmen!E376="Zwembad Ander",1,0)</f>
        <v>0</v>
      </c>
      <c r="M377" s="85">
        <f>IF(Zwemmen!E376="Open Water Nieuwdonk",1,0)</f>
        <v>0</v>
      </c>
      <c r="N377" s="85">
        <f>IF(Zwemmen!E376="Open Water Ander",1,0)</f>
        <v>0</v>
      </c>
      <c r="O377" s="104"/>
      <c r="P377" s="85">
        <f t="shared" si="17"/>
        <v>0</v>
      </c>
      <c r="Q377" s="85">
        <f t="shared" si="18"/>
        <v>0</v>
      </c>
      <c r="R377" s="104"/>
      <c r="S377" s="89">
        <f>IF(Zwemmen!F376="Techniek",Zwemmen!I376,0)</f>
        <v>0</v>
      </c>
      <c r="T377" s="89">
        <f>IF(Zwemmen!F376="Extensieve uithouding",Zwemmen!I376,0)</f>
        <v>0</v>
      </c>
      <c r="U377" s="89">
        <f>IF(Zwemmen!F376="Intensieve uithouding",Zwemmen!I376,0)</f>
        <v>0</v>
      </c>
      <c r="V377" s="89">
        <f>IF(Zwemmen!F376="Snelheid",Zwemmen!I376,0)</f>
        <v>0</v>
      </c>
      <c r="W377" s="96">
        <f>IF(Zwemmen!F376="Wedstrijd",Zwemmen!I376,0)</f>
        <v>0</v>
      </c>
      <c r="X377" s="124"/>
      <c r="Y377" s="8">
        <f>IF(Fietsen!H376="Wegfiets",Fietsen!I376,0)</f>
        <v>0</v>
      </c>
      <c r="Z377" s="8">
        <f>IF(Fietsen!H376="Tijdritfiets",Fietsen!I376,0)</f>
        <v>0</v>
      </c>
      <c r="AA377" s="8">
        <f>IF(Fietsen!H376="Mountainbike",Fietsen!I376,0)</f>
        <v>0</v>
      </c>
      <c r="AB377" s="124"/>
      <c r="AC377" s="8">
        <f>IF(Fietsen!G376="Weg",Fietsen!I376,0)</f>
        <v>0</v>
      </c>
      <c r="AD377" s="8">
        <f>IF(Fietsen!G376="Rollen",Fietsen!I376,0)</f>
        <v>0</v>
      </c>
      <c r="AE377" s="8">
        <f>IF(Fietsen!G376="Veld",Fietsen!I376,0)</f>
        <v>0</v>
      </c>
      <c r="AF377" s="125"/>
      <c r="AG377" s="8">
        <f>IF(Fietsen!E376="Herstel",Fietsen!I376,0)</f>
        <v>0</v>
      </c>
      <c r="AH377" s="8">
        <f>IF(Fietsen!E376="LSD",Fietsen!I376,0)</f>
        <v>0</v>
      </c>
      <c r="AI377" s="8">
        <f>IF(Fietsen!E376="Extensieve uithouding",Fietsen!I376,0)</f>
        <v>0</v>
      </c>
      <c r="AJ377" s="8">
        <f>IF(Fietsen!E376="Intensieve uithouding",Fietsen!I376,0)</f>
        <v>0</v>
      </c>
      <c r="AK377" s="8">
        <f>IF(Fietsen!E376="Interval/Blokken",Fietsen!I376,0)</f>
        <v>0</v>
      </c>
      <c r="AL377" s="8">
        <f>IF(Fietsen!E376="VO2max",Fietsen!I376,0)</f>
        <v>0</v>
      </c>
      <c r="AM377" s="8">
        <f>IF(Fietsen!E376="Snelheid",Fietsen!I376,0)</f>
        <v>0</v>
      </c>
      <c r="AN377" s="8">
        <f>IF(Fietsen!E376="Souplesse",Fietsen!I376,0)</f>
        <v>0</v>
      </c>
      <c r="AO377" s="8">
        <f>IF(Fietsen!E376="Krachtuithouding",Fietsen!I376,0)</f>
        <v>0</v>
      </c>
      <c r="AP377" s="8">
        <f>IF(Fietsen!E376="Explosieve kracht",Fietsen!I376,0)</f>
        <v>0</v>
      </c>
      <c r="AQ377" s="8">
        <f>IF(Fietsen!E376="Wedstrijd",Fietsen!I376,0)</f>
        <v>0</v>
      </c>
      <c r="AR377" s="125"/>
      <c r="AS377" s="143">
        <f>IF(Lopen!G376="Weg",Lopen!H376,0)</f>
        <v>0</v>
      </c>
      <c r="AT377" s="8">
        <f>IF(Lopen!G376="Veld",Lopen!H376,0)</f>
        <v>0</v>
      </c>
      <c r="AU377" s="8">
        <f>IF(Lopen!G376="Piste",Lopen!H376,0)</f>
        <v>0</v>
      </c>
      <c r="AV377" s="139"/>
      <c r="AW377" s="8">
        <f>IF(Lopen!E376="Herstel",Lopen!H376,0)</f>
        <v>0</v>
      </c>
      <c r="AX377" s="8">
        <f>IF(Lopen!E376="Extensieve duur",Lopen!H376,0)</f>
        <v>0</v>
      </c>
      <c r="AY377" s="8">
        <f>IF(Lopen!E376="Tempoloop",Lopen!H376,0)</f>
        <v>0</v>
      </c>
      <c r="AZ377" s="8">
        <f>IF(Lopen!E376="Wisselloop",Lopen!H376,0)</f>
        <v>0</v>
      </c>
      <c r="BA377" s="8">
        <f>IF(Lopen!E376="Blokloop",Lopen!H376,0)</f>
        <v>0</v>
      </c>
      <c r="BB377" s="8">
        <f>IF(Lopen!E376="Versnellingen",Lopen!H376,0)</f>
        <v>0</v>
      </c>
      <c r="BC377" s="8">
        <f>IF(Lopen!E376="Fartlek",Lopen!H376,0)</f>
        <v>0</v>
      </c>
      <c r="BD377" s="8">
        <f>IF(Lopen!E376="Krachttraining",Lopen!H376,0)</f>
        <v>0</v>
      </c>
      <c r="BE377" s="144">
        <f>IF(Lopen!E376="Wedstrijd",Lopen!H376,0)</f>
        <v>0</v>
      </c>
    </row>
    <row r="378" spans="1:57">
      <c r="A378" s="199"/>
      <c r="B378" s="83" t="s">
        <v>11</v>
      </c>
      <c r="C378" s="75">
        <v>40823</v>
      </c>
      <c r="D378" s="153"/>
      <c r="E378" s="85">
        <f>IF(Zwemmen!H377&gt;0,1,0)</f>
        <v>0</v>
      </c>
      <c r="F378" s="85">
        <f>IF(Fietsen!I377&gt;0,1,0)</f>
        <v>0</v>
      </c>
      <c r="G378" s="85">
        <f>IF(Lopen!H377&gt;0,1,0)</f>
        <v>0</v>
      </c>
      <c r="H378" s="107"/>
      <c r="I378" s="95">
        <f>IF(Zwemmen!E377="Zwembad Aalst",1,0)</f>
        <v>0</v>
      </c>
      <c r="J378" s="85">
        <f>IF(Zwemmen!E377="Zwembad Brussel",1,0)</f>
        <v>0</v>
      </c>
      <c r="K378" s="85">
        <f>IF(Zwemmen!E377="Zwembad Wachtebeke",1,0)</f>
        <v>0</v>
      </c>
      <c r="L378" s="85">
        <f>IF(Zwemmen!E377="Zwembad Ander",1,0)</f>
        <v>0</v>
      </c>
      <c r="M378" s="85">
        <f>IF(Zwemmen!E377="Open Water Nieuwdonk",1,0)</f>
        <v>0</v>
      </c>
      <c r="N378" s="85">
        <f>IF(Zwemmen!E377="Open Water Ander",1,0)</f>
        <v>0</v>
      </c>
      <c r="O378" s="104"/>
      <c r="P378" s="85">
        <f t="shared" si="17"/>
        <v>0</v>
      </c>
      <c r="Q378" s="85">
        <f t="shared" si="18"/>
        <v>0</v>
      </c>
      <c r="R378" s="104"/>
      <c r="S378" s="89">
        <f>IF(Zwemmen!F377="Techniek",Zwemmen!I377,0)</f>
        <v>0</v>
      </c>
      <c r="T378" s="89">
        <f>IF(Zwemmen!F377="Extensieve uithouding",Zwemmen!I377,0)</f>
        <v>0</v>
      </c>
      <c r="U378" s="89">
        <f>IF(Zwemmen!F377="Intensieve uithouding",Zwemmen!I377,0)</f>
        <v>0</v>
      </c>
      <c r="V378" s="89">
        <f>IF(Zwemmen!F377="Snelheid",Zwemmen!I377,0)</f>
        <v>0</v>
      </c>
      <c r="W378" s="96">
        <f>IF(Zwemmen!F377="Wedstrijd",Zwemmen!I377,0)</f>
        <v>0</v>
      </c>
      <c r="X378" s="124"/>
      <c r="Y378" s="8">
        <f>IF(Fietsen!H377="Wegfiets",Fietsen!I377,0)</f>
        <v>0</v>
      </c>
      <c r="Z378" s="8">
        <f>IF(Fietsen!H377="Tijdritfiets",Fietsen!I377,0)</f>
        <v>0</v>
      </c>
      <c r="AA378" s="8">
        <f>IF(Fietsen!H377="Mountainbike",Fietsen!I377,0)</f>
        <v>0</v>
      </c>
      <c r="AB378" s="124"/>
      <c r="AC378" s="8">
        <f>IF(Fietsen!G377="Weg",Fietsen!I377,0)</f>
        <v>0</v>
      </c>
      <c r="AD378" s="8">
        <f>IF(Fietsen!G377="Rollen",Fietsen!I377,0)</f>
        <v>0</v>
      </c>
      <c r="AE378" s="8">
        <f>IF(Fietsen!G377="Veld",Fietsen!I377,0)</f>
        <v>0</v>
      </c>
      <c r="AF378" s="125"/>
      <c r="AG378" s="8">
        <f>IF(Fietsen!E377="Herstel",Fietsen!I377,0)</f>
        <v>0</v>
      </c>
      <c r="AH378" s="8">
        <f>IF(Fietsen!E377="LSD",Fietsen!I377,0)</f>
        <v>0</v>
      </c>
      <c r="AI378" s="8">
        <f>IF(Fietsen!E377="Extensieve uithouding",Fietsen!I377,0)</f>
        <v>0</v>
      </c>
      <c r="AJ378" s="8">
        <f>IF(Fietsen!E377="Intensieve uithouding",Fietsen!I377,0)</f>
        <v>0</v>
      </c>
      <c r="AK378" s="8">
        <f>IF(Fietsen!E377="Interval/Blokken",Fietsen!I377,0)</f>
        <v>0</v>
      </c>
      <c r="AL378" s="8">
        <f>IF(Fietsen!E377="VO2max",Fietsen!I377,0)</f>
        <v>0</v>
      </c>
      <c r="AM378" s="8">
        <f>IF(Fietsen!E377="Snelheid",Fietsen!I377,0)</f>
        <v>0</v>
      </c>
      <c r="AN378" s="8">
        <f>IF(Fietsen!E377="Souplesse",Fietsen!I377,0)</f>
        <v>0</v>
      </c>
      <c r="AO378" s="8">
        <f>IF(Fietsen!E377="Krachtuithouding",Fietsen!I377,0)</f>
        <v>0</v>
      </c>
      <c r="AP378" s="8">
        <f>IF(Fietsen!E377="Explosieve kracht",Fietsen!I377,0)</f>
        <v>0</v>
      </c>
      <c r="AQ378" s="8">
        <f>IF(Fietsen!E377="Wedstrijd",Fietsen!I377,0)</f>
        <v>0</v>
      </c>
      <c r="AR378" s="125"/>
      <c r="AS378" s="143">
        <f>IF(Lopen!G377="Weg",Lopen!H377,0)</f>
        <v>0</v>
      </c>
      <c r="AT378" s="8">
        <f>IF(Lopen!G377="Veld",Lopen!H377,0)</f>
        <v>0</v>
      </c>
      <c r="AU378" s="8">
        <f>IF(Lopen!G377="Piste",Lopen!H377,0)</f>
        <v>0</v>
      </c>
      <c r="AV378" s="139"/>
      <c r="AW378" s="8">
        <f>IF(Lopen!E377="Herstel",Lopen!H377,0)</f>
        <v>0</v>
      </c>
      <c r="AX378" s="8">
        <f>IF(Lopen!E377="Extensieve duur",Lopen!H377,0)</f>
        <v>0</v>
      </c>
      <c r="AY378" s="8">
        <f>IF(Lopen!E377="Tempoloop",Lopen!H377,0)</f>
        <v>0</v>
      </c>
      <c r="AZ378" s="8">
        <f>IF(Lopen!E377="Wisselloop",Lopen!H377,0)</f>
        <v>0</v>
      </c>
      <c r="BA378" s="8">
        <f>IF(Lopen!E377="Blokloop",Lopen!H377,0)</f>
        <v>0</v>
      </c>
      <c r="BB378" s="8">
        <f>IF(Lopen!E377="Versnellingen",Lopen!H377,0)</f>
        <v>0</v>
      </c>
      <c r="BC378" s="8">
        <f>IF(Lopen!E377="Fartlek",Lopen!H377,0)</f>
        <v>0</v>
      </c>
      <c r="BD378" s="8">
        <f>IF(Lopen!E377="Krachttraining",Lopen!H377,0)</f>
        <v>0</v>
      </c>
      <c r="BE378" s="144">
        <f>IF(Lopen!E377="Wedstrijd",Lopen!H377,0)</f>
        <v>0</v>
      </c>
    </row>
    <row r="379" spans="1:57">
      <c r="A379" s="199"/>
      <c r="B379" s="19" t="s">
        <v>12</v>
      </c>
      <c r="C379" s="77">
        <v>40824</v>
      </c>
      <c r="D379" s="153"/>
      <c r="E379" s="86">
        <f>IF(Zwemmen!H378&gt;0,1,0)</f>
        <v>0</v>
      </c>
      <c r="F379" s="86">
        <f>IF(Fietsen!I378&gt;0,1,0)</f>
        <v>0</v>
      </c>
      <c r="G379" s="86">
        <f>IF(Lopen!H378&gt;0,1,0)</f>
        <v>0</v>
      </c>
      <c r="H379" s="107"/>
      <c r="I379" s="97">
        <f>IF(Zwemmen!E378="Zwembad Aalst",1,0)</f>
        <v>0</v>
      </c>
      <c r="J379" s="86">
        <f>IF(Zwemmen!E378="Zwembad Brussel",1,0)</f>
        <v>0</v>
      </c>
      <c r="K379" s="86">
        <f>IF(Zwemmen!E378="Zwembad Wachtebeke",1,0)</f>
        <v>0</v>
      </c>
      <c r="L379" s="86">
        <f>IF(Zwemmen!E378="Zwembad Ander",1,0)</f>
        <v>0</v>
      </c>
      <c r="M379" s="86">
        <f>IF(Zwemmen!E378="Open Water Nieuwdonk",1,0)</f>
        <v>0</v>
      </c>
      <c r="N379" s="86">
        <f>IF(Zwemmen!E378="Open Water Ander",1,0)</f>
        <v>0</v>
      </c>
      <c r="O379" s="104"/>
      <c r="P379" s="86">
        <f t="shared" si="17"/>
        <v>0</v>
      </c>
      <c r="Q379" s="86">
        <f t="shared" si="18"/>
        <v>0</v>
      </c>
      <c r="R379" s="104"/>
      <c r="S379" s="90">
        <f>IF(Zwemmen!F378="Techniek",Zwemmen!I378,0)</f>
        <v>0</v>
      </c>
      <c r="T379" s="90">
        <f>IF(Zwemmen!F378="Extensieve uithouding",Zwemmen!I378,0)</f>
        <v>0</v>
      </c>
      <c r="U379" s="90">
        <f>IF(Zwemmen!F378="Intensieve uithouding",Zwemmen!I378,0)</f>
        <v>0</v>
      </c>
      <c r="V379" s="90">
        <f>IF(Zwemmen!F378="Snelheid",Zwemmen!I378,0)</f>
        <v>0</v>
      </c>
      <c r="W379" s="98">
        <f>IF(Zwemmen!F378="Wedstrijd",Zwemmen!I378,0)</f>
        <v>0</v>
      </c>
      <c r="X379" s="124"/>
      <c r="Y379" s="122">
        <f>IF(Fietsen!H378="Wegfiets",Fietsen!I378,0)</f>
        <v>0</v>
      </c>
      <c r="Z379" s="122">
        <f>IF(Fietsen!H378="Tijdritfiets",Fietsen!I378,0)</f>
        <v>0</v>
      </c>
      <c r="AA379" s="122">
        <f>IF(Fietsen!H378="Mountainbike",Fietsen!I378,0)</f>
        <v>0</v>
      </c>
      <c r="AB379" s="124"/>
      <c r="AC379" s="122">
        <f>IF(Fietsen!G378="Weg",Fietsen!I378,0)</f>
        <v>0</v>
      </c>
      <c r="AD379" s="122">
        <f>IF(Fietsen!G378="Rollen",Fietsen!I378,0)</f>
        <v>0</v>
      </c>
      <c r="AE379" s="122">
        <f>IF(Fietsen!G378="Veld",Fietsen!I378,0)</f>
        <v>0</v>
      </c>
      <c r="AF379" s="125"/>
      <c r="AG379" s="122">
        <f>IF(Fietsen!E378="Herstel",Fietsen!I378,0)</f>
        <v>0</v>
      </c>
      <c r="AH379" s="122">
        <f>IF(Fietsen!E378="LSD",Fietsen!I378,0)</f>
        <v>0</v>
      </c>
      <c r="AI379" s="122">
        <f>IF(Fietsen!E378="Extensieve uithouding",Fietsen!I378,0)</f>
        <v>0</v>
      </c>
      <c r="AJ379" s="122">
        <f>IF(Fietsen!E378="Intensieve uithouding",Fietsen!I378,0)</f>
        <v>0</v>
      </c>
      <c r="AK379" s="122">
        <f>IF(Fietsen!E378="Interval/Blokken",Fietsen!I378,0)</f>
        <v>0</v>
      </c>
      <c r="AL379" s="122">
        <f>IF(Fietsen!E378="VO2max",Fietsen!I378,0)</f>
        <v>0</v>
      </c>
      <c r="AM379" s="122">
        <f>IF(Fietsen!E378="Snelheid",Fietsen!I378,0)</f>
        <v>0</v>
      </c>
      <c r="AN379" s="122">
        <f>IF(Fietsen!E378="Souplesse",Fietsen!I378,0)</f>
        <v>0</v>
      </c>
      <c r="AO379" s="122">
        <f>IF(Fietsen!E378="Krachtuithouding",Fietsen!I378,0)</f>
        <v>0</v>
      </c>
      <c r="AP379" s="122">
        <f>IF(Fietsen!E378="Explosieve kracht",Fietsen!I378,0)</f>
        <v>0</v>
      </c>
      <c r="AQ379" s="122">
        <f>IF(Fietsen!E378="Wedstrijd",Fietsen!I378,0)</f>
        <v>0</v>
      </c>
      <c r="AR379" s="125"/>
      <c r="AS379" s="141">
        <f>IF(Lopen!G378="Weg",Lopen!H378,0)</f>
        <v>0</v>
      </c>
      <c r="AT379" s="122">
        <f>IF(Lopen!G378="Veld",Lopen!H378,0)</f>
        <v>0</v>
      </c>
      <c r="AU379" s="122">
        <f>IF(Lopen!G378="Piste",Lopen!H378,0)</f>
        <v>0</v>
      </c>
      <c r="AV379" s="139"/>
      <c r="AW379" s="122">
        <f>IF(Lopen!E378="Herstel",Lopen!H378,0)</f>
        <v>0</v>
      </c>
      <c r="AX379" s="122">
        <f>IF(Lopen!E378="Extensieve duur",Lopen!H378,0)</f>
        <v>0</v>
      </c>
      <c r="AY379" s="122">
        <f>IF(Lopen!E378="Tempoloop",Lopen!H378,0)</f>
        <v>0</v>
      </c>
      <c r="AZ379" s="122">
        <f>IF(Lopen!E378="Wisselloop",Lopen!H378,0)</f>
        <v>0</v>
      </c>
      <c r="BA379" s="122">
        <f>IF(Lopen!E378="Blokloop",Lopen!H378,0)</f>
        <v>0</v>
      </c>
      <c r="BB379" s="122">
        <f>IF(Lopen!E378="Versnellingen",Lopen!H378,0)</f>
        <v>0</v>
      </c>
      <c r="BC379" s="122">
        <f>IF(Lopen!E378="Fartlek",Lopen!H378,0)</f>
        <v>0</v>
      </c>
      <c r="BD379" s="122">
        <f>IF(Lopen!E378="Krachttraining",Lopen!H378,0)</f>
        <v>0</v>
      </c>
      <c r="BE379" s="142">
        <f>IF(Lopen!E378="Wedstrijd",Lopen!H378,0)</f>
        <v>0</v>
      </c>
    </row>
    <row r="380" spans="1:57">
      <c r="A380" s="199"/>
      <c r="B380" s="19" t="s">
        <v>13</v>
      </c>
      <c r="C380" s="77">
        <v>40825</v>
      </c>
      <c r="D380" s="153"/>
      <c r="E380" s="86">
        <f>IF(Zwemmen!H379&gt;0,1,0)</f>
        <v>0</v>
      </c>
      <c r="F380" s="86">
        <f>IF(Fietsen!I379&gt;0,1,0)</f>
        <v>0</v>
      </c>
      <c r="G380" s="86">
        <f>IF(Lopen!H379&gt;0,1,0)</f>
        <v>0</v>
      </c>
      <c r="H380" s="107"/>
      <c r="I380" s="97">
        <f>IF(Zwemmen!E379="Zwembad Aalst",1,0)</f>
        <v>0</v>
      </c>
      <c r="J380" s="86">
        <f>IF(Zwemmen!E379="Zwembad Brussel",1,0)</f>
        <v>0</v>
      </c>
      <c r="K380" s="86">
        <f>IF(Zwemmen!E379="Zwembad Wachtebeke",1,0)</f>
        <v>0</v>
      </c>
      <c r="L380" s="86">
        <f>IF(Zwemmen!E379="Zwembad Ander",1,0)</f>
        <v>0</v>
      </c>
      <c r="M380" s="86">
        <f>IF(Zwemmen!E379="Open Water Nieuwdonk",1,0)</f>
        <v>0</v>
      </c>
      <c r="N380" s="86">
        <f>IF(Zwemmen!E379="Open Water Ander",1,0)</f>
        <v>0</v>
      </c>
      <c r="O380" s="104"/>
      <c r="P380" s="86">
        <f t="shared" si="17"/>
        <v>0</v>
      </c>
      <c r="Q380" s="86">
        <f t="shared" si="18"/>
        <v>0</v>
      </c>
      <c r="R380" s="104"/>
      <c r="S380" s="90">
        <f>IF(Zwemmen!F379="Techniek",Zwemmen!I379,0)</f>
        <v>0</v>
      </c>
      <c r="T380" s="90">
        <f>IF(Zwemmen!F379="Extensieve uithouding",Zwemmen!I379,0)</f>
        <v>0</v>
      </c>
      <c r="U380" s="90">
        <f>IF(Zwemmen!F379="Intensieve uithouding",Zwemmen!I379,0)</f>
        <v>0</v>
      </c>
      <c r="V380" s="90">
        <f>IF(Zwemmen!F379="Snelheid",Zwemmen!I379,0)</f>
        <v>0</v>
      </c>
      <c r="W380" s="98">
        <f>IF(Zwemmen!F379="Wedstrijd",Zwemmen!I379,0)</f>
        <v>0</v>
      </c>
      <c r="X380" s="124"/>
      <c r="Y380" s="122">
        <f>IF(Fietsen!H379="Wegfiets",Fietsen!I379,0)</f>
        <v>0</v>
      </c>
      <c r="Z380" s="122">
        <f>IF(Fietsen!H379="Tijdritfiets",Fietsen!I379,0)</f>
        <v>0</v>
      </c>
      <c r="AA380" s="122">
        <f>IF(Fietsen!H379="Mountainbike",Fietsen!I379,0)</f>
        <v>0</v>
      </c>
      <c r="AB380" s="124"/>
      <c r="AC380" s="122">
        <f>IF(Fietsen!G379="Weg",Fietsen!I379,0)</f>
        <v>0</v>
      </c>
      <c r="AD380" s="122">
        <f>IF(Fietsen!G379="Rollen",Fietsen!I379,0)</f>
        <v>0</v>
      </c>
      <c r="AE380" s="122">
        <f>IF(Fietsen!G379="Veld",Fietsen!I379,0)</f>
        <v>0</v>
      </c>
      <c r="AF380" s="125"/>
      <c r="AG380" s="122">
        <f>IF(Fietsen!E379="Herstel",Fietsen!I379,0)</f>
        <v>0</v>
      </c>
      <c r="AH380" s="122">
        <f>IF(Fietsen!E379="LSD",Fietsen!I379,0)</f>
        <v>0</v>
      </c>
      <c r="AI380" s="122">
        <f>IF(Fietsen!E379="Extensieve uithouding",Fietsen!I379,0)</f>
        <v>0</v>
      </c>
      <c r="AJ380" s="122">
        <f>IF(Fietsen!E379="Intensieve uithouding",Fietsen!I379,0)</f>
        <v>0</v>
      </c>
      <c r="AK380" s="122">
        <f>IF(Fietsen!E379="Interval/Blokken",Fietsen!I379,0)</f>
        <v>0</v>
      </c>
      <c r="AL380" s="122">
        <f>IF(Fietsen!E379="VO2max",Fietsen!I379,0)</f>
        <v>0</v>
      </c>
      <c r="AM380" s="122">
        <f>IF(Fietsen!E379="Snelheid",Fietsen!I379,0)</f>
        <v>0</v>
      </c>
      <c r="AN380" s="122">
        <f>IF(Fietsen!E379="Souplesse",Fietsen!I379,0)</f>
        <v>0</v>
      </c>
      <c r="AO380" s="122">
        <f>IF(Fietsen!E379="Krachtuithouding",Fietsen!I379,0)</f>
        <v>0</v>
      </c>
      <c r="AP380" s="122">
        <f>IF(Fietsen!E379="Explosieve kracht",Fietsen!I379,0)</f>
        <v>0</v>
      </c>
      <c r="AQ380" s="122">
        <f>IF(Fietsen!E379="Wedstrijd",Fietsen!I379,0)</f>
        <v>0</v>
      </c>
      <c r="AR380" s="125"/>
      <c r="AS380" s="141">
        <f>IF(Lopen!G379="Weg",Lopen!H379,0)</f>
        <v>0</v>
      </c>
      <c r="AT380" s="122">
        <f>IF(Lopen!G379="Veld",Lopen!H379,0)</f>
        <v>0</v>
      </c>
      <c r="AU380" s="122">
        <f>IF(Lopen!G379="Piste",Lopen!H379,0)</f>
        <v>0</v>
      </c>
      <c r="AV380" s="139"/>
      <c r="AW380" s="122">
        <f>IF(Lopen!E379="Herstel",Lopen!H379,0)</f>
        <v>0</v>
      </c>
      <c r="AX380" s="122">
        <f>IF(Lopen!E379="Extensieve duur",Lopen!H379,0)</f>
        <v>0</v>
      </c>
      <c r="AY380" s="122">
        <f>IF(Lopen!E379="Tempoloop",Lopen!H379,0)</f>
        <v>0</v>
      </c>
      <c r="AZ380" s="122">
        <f>IF(Lopen!E379="Wisselloop",Lopen!H379,0)</f>
        <v>0</v>
      </c>
      <c r="BA380" s="122">
        <f>IF(Lopen!E379="Blokloop",Lopen!H379,0)</f>
        <v>0</v>
      </c>
      <c r="BB380" s="122">
        <f>IF(Lopen!E379="Versnellingen",Lopen!H379,0)</f>
        <v>0</v>
      </c>
      <c r="BC380" s="122">
        <f>IF(Lopen!E379="Fartlek",Lopen!H379,0)</f>
        <v>0</v>
      </c>
      <c r="BD380" s="122">
        <f>IF(Lopen!E379="Krachttraining",Lopen!H379,0)</f>
        <v>0</v>
      </c>
      <c r="BE380" s="142">
        <f>IF(Lopen!E379="Wedstrijd",Lopen!H379,0)</f>
        <v>0</v>
      </c>
    </row>
    <row r="381" spans="1:57">
      <c r="A381" s="199" t="s">
        <v>74</v>
      </c>
      <c r="B381" s="83" t="s">
        <v>14</v>
      </c>
      <c r="C381" s="75">
        <v>40826</v>
      </c>
      <c r="D381" s="153"/>
      <c r="E381" s="85">
        <f>IF(Zwemmen!H380&gt;0,1,0)</f>
        <v>0</v>
      </c>
      <c r="F381" s="85">
        <f>IF(Fietsen!I380&gt;0,1,0)</f>
        <v>0</v>
      </c>
      <c r="G381" s="85">
        <f>IF(Lopen!H380&gt;0,1,0)</f>
        <v>0</v>
      </c>
      <c r="H381" s="107"/>
      <c r="I381" s="95">
        <f>IF(Zwemmen!E380="Zwembad Aalst",1,0)</f>
        <v>0</v>
      </c>
      <c r="J381" s="85">
        <f>IF(Zwemmen!E380="Zwembad Brussel",1,0)</f>
        <v>0</v>
      </c>
      <c r="K381" s="85">
        <f>IF(Zwemmen!E380="Zwembad Wachtebeke",1,0)</f>
        <v>0</v>
      </c>
      <c r="L381" s="85">
        <f>IF(Zwemmen!E380="Zwembad Ander",1,0)</f>
        <v>0</v>
      </c>
      <c r="M381" s="85">
        <f>IF(Zwemmen!E380="Open Water Nieuwdonk",1,0)</f>
        <v>0</v>
      </c>
      <c r="N381" s="85">
        <f>IF(Zwemmen!E380="Open Water Ander",1,0)</f>
        <v>0</v>
      </c>
      <c r="O381" s="104"/>
      <c r="P381" s="85">
        <f t="shared" si="17"/>
        <v>0</v>
      </c>
      <c r="Q381" s="85">
        <f t="shared" si="18"/>
        <v>0</v>
      </c>
      <c r="R381" s="104"/>
      <c r="S381" s="89">
        <f>IF(Zwemmen!F380="Techniek",Zwemmen!I380,0)</f>
        <v>0</v>
      </c>
      <c r="T381" s="89">
        <f>IF(Zwemmen!F380="Extensieve uithouding",Zwemmen!I380,0)</f>
        <v>0</v>
      </c>
      <c r="U381" s="89">
        <f>IF(Zwemmen!F380="Intensieve uithouding",Zwemmen!I380,0)</f>
        <v>0</v>
      </c>
      <c r="V381" s="89">
        <f>IF(Zwemmen!F380="Snelheid",Zwemmen!I380,0)</f>
        <v>0</v>
      </c>
      <c r="W381" s="96">
        <f>IF(Zwemmen!F380="Wedstrijd",Zwemmen!I380,0)</f>
        <v>0</v>
      </c>
      <c r="X381" s="124"/>
      <c r="Y381" s="8">
        <f>IF(Fietsen!H380="Wegfiets",Fietsen!I380,0)</f>
        <v>0</v>
      </c>
      <c r="Z381" s="8">
        <f>IF(Fietsen!H380="Tijdritfiets",Fietsen!I380,0)</f>
        <v>0</v>
      </c>
      <c r="AA381" s="8">
        <f>IF(Fietsen!H380="Mountainbike",Fietsen!I380,0)</f>
        <v>0</v>
      </c>
      <c r="AB381" s="124"/>
      <c r="AC381" s="8">
        <f>IF(Fietsen!G380="Weg",Fietsen!I380,0)</f>
        <v>0</v>
      </c>
      <c r="AD381" s="8">
        <f>IF(Fietsen!G380="Rollen",Fietsen!I380,0)</f>
        <v>0</v>
      </c>
      <c r="AE381" s="8">
        <f>IF(Fietsen!G380="Veld",Fietsen!I380,0)</f>
        <v>0</v>
      </c>
      <c r="AF381" s="125"/>
      <c r="AG381" s="8">
        <f>IF(Fietsen!E380="Herstel",Fietsen!I380,0)</f>
        <v>0</v>
      </c>
      <c r="AH381" s="8">
        <f>IF(Fietsen!E380="LSD",Fietsen!I380,0)</f>
        <v>0</v>
      </c>
      <c r="AI381" s="8">
        <f>IF(Fietsen!E380="Extensieve uithouding",Fietsen!I380,0)</f>
        <v>0</v>
      </c>
      <c r="AJ381" s="8">
        <f>IF(Fietsen!E380="Intensieve uithouding",Fietsen!I380,0)</f>
        <v>0</v>
      </c>
      <c r="AK381" s="8">
        <f>IF(Fietsen!E380="Interval/Blokken",Fietsen!I380,0)</f>
        <v>0</v>
      </c>
      <c r="AL381" s="8">
        <f>IF(Fietsen!E380="VO2max",Fietsen!I380,0)</f>
        <v>0</v>
      </c>
      <c r="AM381" s="8">
        <f>IF(Fietsen!E380="Snelheid",Fietsen!I380,0)</f>
        <v>0</v>
      </c>
      <c r="AN381" s="8">
        <f>IF(Fietsen!E380="Souplesse",Fietsen!I380,0)</f>
        <v>0</v>
      </c>
      <c r="AO381" s="8">
        <f>IF(Fietsen!E380="Krachtuithouding",Fietsen!I380,0)</f>
        <v>0</v>
      </c>
      <c r="AP381" s="8">
        <f>IF(Fietsen!E380="Explosieve kracht",Fietsen!I380,0)</f>
        <v>0</v>
      </c>
      <c r="AQ381" s="8">
        <f>IF(Fietsen!E380="Wedstrijd",Fietsen!I380,0)</f>
        <v>0</v>
      </c>
      <c r="AR381" s="125"/>
      <c r="AS381" s="143">
        <f>IF(Lopen!G380="Weg",Lopen!H380,0)</f>
        <v>0</v>
      </c>
      <c r="AT381" s="8">
        <f>IF(Lopen!G380="Veld",Lopen!H380,0)</f>
        <v>0</v>
      </c>
      <c r="AU381" s="8">
        <f>IF(Lopen!G380="Piste",Lopen!H380,0)</f>
        <v>0</v>
      </c>
      <c r="AV381" s="139"/>
      <c r="AW381" s="8">
        <f>IF(Lopen!E380="Herstel",Lopen!H380,0)</f>
        <v>0</v>
      </c>
      <c r="AX381" s="8">
        <f>IF(Lopen!E380="Extensieve duur",Lopen!H380,0)</f>
        <v>0</v>
      </c>
      <c r="AY381" s="8">
        <f>IF(Lopen!E380="Tempoloop",Lopen!H380,0)</f>
        <v>0</v>
      </c>
      <c r="AZ381" s="8">
        <f>IF(Lopen!E380="Wisselloop",Lopen!H380,0)</f>
        <v>0</v>
      </c>
      <c r="BA381" s="8">
        <f>IF(Lopen!E380="Blokloop",Lopen!H380,0)</f>
        <v>0</v>
      </c>
      <c r="BB381" s="8">
        <f>IF(Lopen!E380="Versnellingen",Lopen!H380,0)</f>
        <v>0</v>
      </c>
      <c r="BC381" s="8">
        <f>IF(Lopen!E380="Fartlek",Lopen!H380,0)</f>
        <v>0</v>
      </c>
      <c r="BD381" s="8">
        <f>IF(Lopen!E380="Krachttraining",Lopen!H380,0)</f>
        <v>0</v>
      </c>
      <c r="BE381" s="144">
        <f>IF(Lopen!E380="Wedstrijd",Lopen!H380,0)</f>
        <v>0</v>
      </c>
    </row>
    <row r="382" spans="1:57">
      <c r="A382" s="199"/>
      <c r="B382" s="83" t="s">
        <v>15</v>
      </c>
      <c r="C382" s="75">
        <v>40827</v>
      </c>
      <c r="D382" s="153"/>
      <c r="E382" s="85">
        <f>IF(Zwemmen!H381&gt;0,1,0)</f>
        <v>0</v>
      </c>
      <c r="F382" s="85">
        <f>IF(Fietsen!I381&gt;0,1,0)</f>
        <v>0</v>
      </c>
      <c r="G382" s="85">
        <f>IF(Lopen!H381&gt;0,1,0)</f>
        <v>0</v>
      </c>
      <c r="H382" s="107"/>
      <c r="I382" s="95">
        <f>IF(Zwemmen!E381="Zwembad Aalst",1,0)</f>
        <v>0</v>
      </c>
      <c r="J382" s="85">
        <f>IF(Zwemmen!E381="Zwembad Brussel",1,0)</f>
        <v>0</v>
      </c>
      <c r="K382" s="85">
        <f>IF(Zwemmen!E381="Zwembad Wachtebeke",1,0)</f>
        <v>0</v>
      </c>
      <c r="L382" s="85">
        <f>IF(Zwemmen!E381="Zwembad Ander",1,0)</f>
        <v>0</v>
      </c>
      <c r="M382" s="85">
        <f>IF(Zwemmen!E381="Open Water Nieuwdonk",1,0)</f>
        <v>0</v>
      </c>
      <c r="N382" s="85">
        <f>IF(Zwemmen!E381="Open Water Ander",1,0)</f>
        <v>0</v>
      </c>
      <c r="O382" s="104"/>
      <c r="P382" s="85">
        <f t="shared" si="17"/>
        <v>0</v>
      </c>
      <c r="Q382" s="85">
        <f t="shared" si="18"/>
        <v>0</v>
      </c>
      <c r="R382" s="104"/>
      <c r="S382" s="89">
        <f>IF(Zwemmen!F381="Techniek",Zwemmen!I381,0)</f>
        <v>0</v>
      </c>
      <c r="T382" s="89">
        <f>IF(Zwemmen!F381="Extensieve uithouding",Zwemmen!I381,0)</f>
        <v>0</v>
      </c>
      <c r="U382" s="89">
        <f>IF(Zwemmen!F381="Intensieve uithouding",Zwemmen!I381,0)</f>
        <v>0</v>
      </c>
      <c r="V382" s="89">
        <f>IF(Zwemmen!F381="Snelheid",Zwemmen!I381,0)</f>
        <v>0</v>
      </c>
      <c r="W382" s="96">
        <f>IF(Zwemmen!F381="Wedstrijd",Zwemmen!I381,0)</f>
        <v>0</v>
      </c>
      <c r="X382" s="124"/>
      <c r="Y382" s="8">
        <f>IF(Fietsen!H381="Wegfiets",Fietsen!I381,0)</f>
        <v>0</v>
      </c>
      <c r="Z382" s="8">
        <f>IF(Fietsen!H381="Tijdritfiets",Fietsen!I381,0)</f>
        <v>0</v>
      </c>
      <c r="AA382" s="8">
        <f>IF(Fietsen!H381="Mountainbike",Fietsen!I381,0)</f>
        <v>0</v>
      </c>
      <c r="AB382" s="124"/>
      <c r="AC382" s="8">
        <f>IF(Fietsen!G381="Weg",Fietsen!I381,0)</f>
        <v>0</v>
      </c>
      <c r="AD382" s="8">
        <f>IF(Fietsen!G381="Rollen",Fietsen!I381,0)</f>
        <v>0</v>
      </c>
      <c r="AE382" s="8">
        <f>IF(Fietsen!G381="Veld",Fietsen!I381,0)</f>
        <v>0</v>
      </c>
      <c r="AF382" s="125"/>
      <c r="AG382" s="8">
        <f>IF(Fietsen!E381="Herstel",Fietsen!I381,0)</f>
        <v>0</v>
      </c>
      <c r="AH382" s="8">
        <f>IF(Fietsen!E381="LSD",Fietsen!I381,0)</f>
        <v>0</v>
      </c>
      <c r="AI382" s="8">
        <f>IF(Fietsen!E381="Extensieve uithouding",Fietsen!I381,0)</f>
        <v>0</v>
      </c>
      <c r="AJ382" s="8">
        <f>IF(Fietsen!E381="Intensieve uithouding",Fietsen!I381,0)</f>
        <v>0</v>
      </c>
      <c r="AK382" s="8">
        <f>IF(Fietsen!E381="Interval/Blokken",Fietsen!I381,0)</f>
        <v>0</v>
      </c>
      <c r="AL382" s="8">
        <f>IF(Fietsen!E381="VO2max",Fietsen!I381,0)</f>
        <v>0</v>
      </c>
      <c r="AM382" s="8">
        <f>IF(Fietsen!E381="Snelheid",Fietsen!I381,0)</f>
        <v>0</v>
      </c>
      <c r="AN382" s="8">
        <f>IF(Fietsen!E381="Souplesse",Fietsen!I381,0)</f>
        <v>0</v>
      </c>
      <c r="AO382" s="8">
        <f>IF(Fietsen!E381="Krachtuithouding",Fietsen!I381,0)</f>
        <v>0</v>
      </c>
      <c r="AP382" s="8">
        <f>IF(Fietsen!E381="Explosieve kracht",Fietsen!I381,0)</f>
        <v>0</v>
      </c>
      <c r="AQ382" s="8">
        <f>IF(Fietsen!E381="Wedstrijd",Fietsen!I381,0)</f>
        <v>0</v>
      </c>
      <c r="AR382" s="125"/>
      <c r="AS382" s="143">
        <f>IF(Lopen!G381="Weg",Lopen!H381,0)</f>
        <v>0</v>
      </c>
      <c r="AT382" s="8">
        <f>IF(Lopen!G381="Veld",Lopen!H381,0)</f>
        <v>0</v>
      </c>
      <c r="AU382" s="8">
        <f>IF(Lopen!G381="Piste",Lopen!H381,0)</f>
        <v>0</v>
      </c>
      <c r="AV382" s="139"/>
      <c r="AW382" s="8">
        <f>IF(Lopen!E381="Herstel",Lopen!H381,0)</f>
        <v>0</v>
      </c>
      <c r="AX382" s="8">
        <f>IF(Lopen!E381="Extensieve duur",Lopen!H381,0)</f>
        <v>0</v>
      </c>
      <c r="AY382" s="8">
        <f>IF(Lopen!E381="Tempoloop",Lopen!H381,0)</f>
        <v>0</v>
      </c>
      <c r="AZ382" s="8">
        <f>IF(Lopen!E381="Wisselloop",Lopen!H381,0)</f>
        <v>0</v>
      </c>
      <c r="BA382" s="8">
        <f>IF(Lopen!E381="Blokloop",Lopen!H381,0)</f>
        <v>0</v>
      </c>
      <c r="BB382" s="8">
        <f>IF(Lopen!E381="Versnellingen",Lopen!H381,0)</f>
        <v>0</v>
      </c>
      <c r="BC382" s="8">
        <f>IF(Lopen!E381="Fartlek",Lopen!H381,0)</f>
        <v>0</v>
      </c>
      <c r="BD382" s="8">
        <f>IF(Lopen!E381="Krachttraining",Lopen!H381,0)</f>
        <v>0</v>
      </c>
      <c r="BE382" s="144">
        <f>IF(Lopen!E381="Wedstrijd",Lopen!H381,0)</f>
        <v>0</v>
      </c>
    </row>
    <row r="383" spans="1:57">
      <c r="A383" s="199"/>
      <c r="B383" s="83" t="s">
        <v>16</v>
      </c>
      <c r="C383" s="75">
        <v>40828</v>
      </c>
      <c r="D383" s="153"/>
      <c r="E383" s="85">
        <f>IF(Zwemmen!H382&gt;0,1,0)</f>
        <v>0</v>
      </c>
      <c r="F383" s="85">
        <f>IF(Fietsen!I382&gt;0,1,0)</f>
        <v>0</v>
      </c>
      <c r="G383" s="85">
        <f>IF(Lopen!H382&gt;0,1,0)</f>
        <v>0</v>
      </c>
      <c r="H383" s="107"/>
      <c r="I383" s="95">
        <f>IF(Zwemmen!E382="Zwembad Aalst",1,0)</f>
        <v>0</v>
      </c>
      <c r="J383" s="85">
        <f>IF(Zwemmen!E382="Zwembad Brussel",1,0)</f>
        <v>0</v>
      </c>
      <c r="K383" s="85">
        <f>IF(Zwemmen!E382="Zwembad Wachtebeke",1,0)</f>
        <v>0</v>
      </c>
      <c r="L383" s="85">
        <f>IF(Zwemmen!E382="Zwembad Ander",1,0)</f>
        <v>0</v>
      </c>
      <c r="M383" s="85">
        <f>IF(Zwemmen!E382="Open Water Nieuwdonk",1,0)</f>
        <v>0</v>
      </c>
      <c r="N383" s="85">
        <f>IF(Zwemmen!E382="Open Water Ander",1,0)</f>
        <v>0</v>
      </c>
      <c r="O383" s="104"/>
      <c r="P383" s="85">
        <f t="shared" si="17"/>
        <v>0</v>
      </c>
      <c r="Q383" s="85">
        <f t="shared" si="18"/>
        <v>0</v>
      </c>
      <c r="R383" s="104"/>
      <c r="S383" s="89">
        <f>IF(Zwemmen!F382="Techniek",Zwemmen!I382,0)</f>
        <v>0</v>
      </c>
      <c r="T383" s="89">
        <f>IF(Zwemmen!F382="Extensieve uithouding",Zwemmen!I382,0)</f>
        <v>0</v>
      </c>
      <c r="U383" s="89">
        <f>IF(Zwemmen!F382="Intensieve uithouding",Zwemmen!I382,0)</f>
        <v>0</v>
      </c>
      <c r="V383" s="89">
        <f>IF(Zwemmen!F382="Snelheid",Zwemmen!I382,0)</f>
        <v>0</v>
      </c>
      <c r="W383" s="96">
        <f>IF(Zwemmen!F382="Wedstrijd",Zwemmen!I382,0)</f>
        <v>0</v>
      </c>
      <c r="X383" s="124"/>
      <c r="Y383" s="8">
        <f>IF(Fietsen!H382="Wegfiets",Fietsen!I382,0)</f>
        <v>0</v>
      </c>
      <c r="Z383" s="8">
        <f>IF(Fietsen!H382="Tijdritfiets",Fietsen!I382,0)</f>
        <v>0</v>
      </c>
      <c r="AA383" s="8">
        <f>IF(Fietsen!H382="Mountainbike",Fietsen!I382,0)</f>
        <v>0</v>
      </c>
      <c r="AB383" s="124"/>
      <c r="AC383" s="8">
        <f>IF(Fietsen!G382="Weg",Fietsen!I382,0)</f>
        <v>0</v>
      </c>
      <c r="AD383" s="8">
        <f>IF(Fietsen!G382="Rollen",Fietsen!I382,0)</f>
        <v>0</v>
      </c>
      <c r="AE383" s="8">
        <f>IF(Fietsen!G382="Veld",Fietsen!I382,0)</f>
        <v>0</v>
      </c>
      <c r="AF383" s="125"/>
      <c r="AG383" s="8">
        <f>IF(Fietsen!E382="Herstel",Fietsen!I382,0)</f>
        <v>0</v>
      </c>
      <c r="AH383" s="8">
        <f>IF(Fietsen!E382="LSD",Fietsen!I382,0)</f>
        <v>0</v>
      </c>
      <c r="AI383" s="8">
        <f>IF(Fietsen!E382="Extensieve uithouding",Fietsen!I382,0)</f>
        <v>0</v>
      </c>
      <c r="AJ383" s="8">
        <f>IF(Fietsen!E382="Intensieve uithouding",Fietsen!I382,0)</f>
        <v>0</v>
      </c>
      <c r="AK383" s="8">
        <f>IF(Fietsen!E382="Interval/Blokken",Fietsen!I382,0)</f>
        <v>0</v>
      </c>
      <c r="AL383" s="8">
        <f>IF(Fietsen!E382="VO2max",Fietsen!I382,0)</f>
        <v>0</v>
      </c>
      <c r="AM383" s="8">
        <f>IF(Fietsen!E382="Snelheid",Fietsen!I382,0)</f>
        <v>0</v>
      </c>
      <c r="AN383" s="8">
        <f>IF(Fietsen!E382="Souplesse",Fietsen!I382,0)</f>
        <v>0</v>
      </c>
      <c r="AO383" s="8">
        <f>IF(Fietsen!E382="Krachtuithouding",Fietsen!I382,0)</f>
        <v>0</v>
      </c>
      <c r="AP383" s="8">
        <f>IF(Fietsen!E382="Explosieve kracht",Fietsen!I382,0)</f>
        <v>0</v>
      </c>
      <c r="AQ383" s="8">
        <f>IF(Fietsen!E382="Wedstrijd",Fietsen!I382,0)</f>
        <v>0</v>
      </c>
      <c r="AR383" s="125"/>
      <c r="AS383" s="143">
        <f>IF(Lopen!G382="Weg",Lopen!H382,0)</f>
        <v>0</v>
      </c>
      <c r="AT383" s="8">
        <f>IF(Lopen!G382="Veld",Lopen!H382,0)</f>
        <v>0</v>
      </c>
      <c r="AU383" s="8">
        <f>IF(Lopen!G382="Piste",Lopen!H382,0)</f>
        <v>0</v>
      </c>
      <c r="AV383" s="139"/>
      <c r="AW383" s="8">
        <f>IF(Lopen!E382="Herstel",Lopen!H382,0)</f>
        <v>0</v>
      </c>
      <c r="AX383" s="8">
        <f>IF(Lopen!E382="Extensieve duur",Lopen!H382,0)</f>
        <v>0</v>
      </c>
      <c r="AY383" s="8">
        <f>IF(Lopen!E382="Tempoloop",Lopen!H382,0)</f>
        <v>0</v>
      </c>
      <c r="AZ383" s="8">
        <f>IF(Lopen!E382="Wisselloop",Lopen!H382,0)</f>
        <v>0</v>
      </c>
      <c r="BA383" s="8">
        <f>IF(Lopen!E382="Blokloop",Lopen!H382,0)</f>
        <v>0</v>
      </c>
      <c r="BB383" s="8">
        <f>IF(Lopen!E382="Versnellingen",Lopen!H382,0)</f>
        <v>0</v>
      </c>
      <c r="BC383" s="8">
        <f>IF(Lopen!E382="Fartlek",Lopen!H382,0)</f>
        <v>0</v>
      </c>
      <c r="BD383" s="8">
        <f>IF(Lopen!E382="Krachttraining",Lopen!H382,0)</f>
        <v>0</v>
      </c>
      <c r="BE383" s="144">
        <f>IF(Lopen!E382="Wedstrijd",Lopen!H382,0)</f>
        <v>0</v>
      </c>
    </row>
    <row r="384" spans="1:57">
      <c r="A384" s="199"/>
      <c r="B384" s="83" t="s">
        <v>17</v>
      </c>
      <c r="C384" s="75">
        <v>40829</v>
      </c>
      <c r="D384" s="153"/>
      <c r="E384" s="85">
        <f>IF(Zwemmen!H383&gt;0,1,0)</f>
        <v>0</v>
      </c>
      <c r="F384" s="85">
        <f>IF(Fietsen!I383&gt;0,1,0)</f>
        <v>0</v>
      </c>
      <c r="G384" s="85">
        <f>IF(Lopen!H383&gt;0,1,0)</f>
        <v>0</v>
      </c>
      <c r="H384" s="107"/>
      <c r="I384" s="95">
        <f>IF(Zwemmen!E383="Zwembad Aalst",1,0)</f>
        <v>0</v>
      </c>
      <c r="J384" s="85">
        <f>IF(Zwemmen!E383="Zwembad Brussel",1,0)</f>
        <v>0</v>
      </c>
      <c r="K384" s="85">
        <f>IF(Zwemmen!E383="Zwembad Wachtebeke",1,0)</f>
        <v>0</v>
      </c>
      <c r="L384" s="85">
        <f>IF(Zwemmen!E383="Zwembad Ander",1,0)</f>
        <v>0</v>
      </c>
      <c r="M384" s="85">
        <f>IF(Zwemmen!E383="Open Water Nieuwdonk",1,0)</f>
        <v>0</v>
      </c>
      <c r="N384" s="85">
        <f>IF(Zwemmen!E383="Open Water Ander",1,0)</f>
        <v>0</v>
      </c>
      <c r="O384" s="104"/>
      <c r="P384" s="85">
        <f t="shared" si="17"/>
        <v>0</v>
      </c>
      <c r="Q384" s="85">
        <f t="shared" si="18"/>
        <v>0</v>
      </c>
      <c r="R384" s="104"/>
      <c r="S384" s="89">
        <f>IF(Zwemmen!F383="Techniek",Zwemmen!I383,0)</f>
        <v>0</v>
      </c>
      <c r="T384" s="89">
        <f>IF(Zwemmen!F383="Extensieve uithouding",Zwemmen!I383,0)</f>
        <v>0</v>
      </c>
      <c r="U384" s="89">
        <f>IF(Zwemmen!F383="Intensieve uithouding",Zwemmen!I383,0)</f>
        <v>0</v>
      </c>
      <c r="V384" s="89">
        <f>IF(Zwemmen!F383="Snelheid",Zwemmen!I383,0)</f>
        <v>0</v>
      </c>
      <c r="W384" s="96">
        <f>IF(Zwemmen!F383="Wedstrijd",Zwemmen!I383,0)</f>
        <v>0</v>
      </c>
      <c r="X384" s="124"/>
      <c r="Y384" s="8">
        <f>IF(Fietsen!H383="Wegfiets",Fietsen!I383,0)</f>
        <v>0</v>
      </c>
      <c r="Z384" s="8">
        <f>IF(Fietsen!H383="Tijdritfiets",Fietsen!I383,0)</f>
        <v>0</v>
      </c>
      <c r="AA384" s="8">
        <f>IF(Fietsen!H383="Mountainbike",Fietsen!I383,0)</f>
        <v>0</v>
      </c>
      <c r="AB384" s="124"/>
      <c r="AC384" s="8">
        <f>IF(Fietsen!G383="Weg",Fietsen!I383,0)</f>
        <v>0</v>
      </c>
      <c r="AD384" s="8">
        <f>IF(Fietsen!G383="Rollen",Fietsen!I383,0)</f>
        <v>0</v>
      </c>
      <c r="AE384" s="8">
        <f>IF(Fietsen!G383="Veld",Fietsen!I383,0)</f>
        <v>0</v>
      </c>
      <c r="AF384" s="125"/>
      <c r="AG384" s="8">
        <f>IF(Fietsen!E383="Herstel",Fietsen!I383,0)</f>
        <v>0</v>
      </c>
      <c r="AH384" s="8">
        <f>IF(Fietsen!E383="LSD",Fietsen!I383,0)</f>
        <v>0</v>
      </c>
      <c r="AI384" s="8">
        <f>IF(Fietsen!E383="Extensieve uithouding",Fietsen!I383,0)</f>
        <v>0</v>
      </c>
      <c r="AJ384" s="8">
        <f>IF(Fietsen!E383="Intensieve uithouding",Fietsen!I383,0)</f>
        <v>0</v>
      </c>
      <c r="AK384" s="8">
        <f>IF(Fietsen!E383="Interval/Blokken",Fietsen!I383,0)</f>
        <v>0</v>
      </c>
      <c r="AL384" s="8">
        <f>IF(Fietsen!E383="VO2max",Fietsen!I383,0)</f>
        <v>0</v>
      </c>
      <c r="AM384" s="8">
        <f>IF(Fietsen!E383="Snelheid",Fietsen!I383,0)</f>
        <v>0</v>
      </c>
      <c r="AN384" s="8">
        <f>IF(Fietsen!E383="Souplesse",Fietsen!I383,0)</f>
        <v>0</v>
      </c>
      <c r="AO384" s="8">
        <f>IF(Fietsen!E383="Krachtuithouding",Fietsen!I383,0)</f>
        <v>0</v>
      </c>
      <c r="AP384" s="8">
        <f>IF(Fietsen!E383="Explosieve kracht",Fietsen!I383,0)</f>
        <v>0</v>
      </c>
      <c r="AQ384" s="8">
        <f>IF(Fietsen!E383="Wedstrijd",Fietsen!I383,0)</f>
        <v>0</v>
      </c>
      <c r="AR384" s="125"/>
      <c r="AS384" s="143">
        <f>IF(Lopen!G383="Weg",Lopen!H383,0)</f>
        <v>0</v>
      </c>
      <c r="AT384" s="8">
        <f>IF(Lopen!G383="Veld",Lopen!H383,0)</f>
        <v>0</v>
      </c>
      <c r="AU384" s="8">
        <f>IF(Lopen!G383="Piste",Lopen!H383,0)</f>
        <v>0</v>
      </c>
      <c r="AV384" s="139"/>
      <c r="AW384" s="8">
        <f>IF(Lopen!E383="Herstel",Lopen!H383,0)</f>
        <v>0</v>
      </c>
      <c r="AX384" s="8">
        <f>IF(Lopen!E383="Extensieve duur",Lopen!H383,0)</f>
        <v>0</v>
      </c>
      <c r="AY384" s="8">
        <f>IF(Lopen!E383="Tempoloop",Lopen!H383,0)</f>
        <v>0</v>
      </c>
      <c r="AZ384" s="8">
        <f>IF(Lopen!E383="Wisselloop",Lopen!H383,0)</f>
        <v>0</v>
      </c>
      <c r="BA384" s="8">
        <f>IF(Lopen!E383="Blokloop",Lopen!H383,0)</f>
        <v>0</v>
      </c>
      <c r="BB384" s="8">
        <f>IF(Lopen!E383="Versnellingen",Lopen!H383,0)</f>
        <v>0</v>
      </c>
      <c r="BC384" s="8">
        <f>IF(Lopen!E383="Fartlek",Lopen!H383,0)</f>
        <v>0</v>
      </c>
      <c r="BD384" s="8">
        <f>IF(Lopen!E383="Krachttraining",Lopen!H383,0)</f>
        <v>0</v>
      </c>
      <c r="BE384" s="144">
        <f>IF(Lopen!E383="Wedstrijd",Lopen!H383,0)</f>
        <v>0</v>
      </c>
    </row>
    <row r="385" spans="1:57">
      <c r="A385" s="199"/>
      <c r="B385" s="83" t="s">
        <v>11</v>
      </c>
      <c r="C385" s="75">
        <v>40830</v>
      </c>
      <c r="D385" s="153"/>
      <c r="E385" s="85">
        <f>IF(Zwemmen!H384&gt;0,1,0)</f>
        <v>0</v>
      </c>
      <c r="F385" s="85">
        <f>IF(Fietsen!I384&gt;0,1,0)</f>
        <v>0</v>
      </c>
      <c r="G385" s="85">
        <f>IF(Lopen!H384&gt;0,1,0)</f>
        <v>0</v>
      </c>
      <c r="H385" s="107"/>
      <c r="I385" s="95">
        <f>IF(Zwemmen!E384="Zwembad Aalst",1,0)</f>
        <v>0</v>
      </c>
      <c r="J385" s="85">
        <f>IF(Zwemmen!E384="Zwembad Brussel",1,0)</f>
        <v>0</v>
      </c>
      <c r="K385" s="85">
        <f>IF(Zwemmen!E384="Zwembad Wachtebeke",1,0)</f>
        <v>0</v>
      </c>
      <c r="L385" s="85">
        <f>IF(Zwemmen!E384="Zwembad Ander",1,0)</f>
        <v>0</v>
      </c>
      <c r="M385" s="85">
        <f>IF(Zwemmen!E384="Open Water Nieuwdonk",1,0)</f>
        <v>0</v>
      </c>
      <c r="N385" s="85">
        <f>IF(Zwemmen!E384="Open Water Ander",1,0)</f>
        <v>0</v>
      </c>
      <c r="O385" s="104"/>
      <c r="P385" s="85">
        <f t="shared" si="17"/>
        <v>0</v>
      </c>
      <c r="Q385" s="85">
        <f t="shared" si="18"/>
        <v>0</v>
      </c>
      <c r="R385" s="104"/>
      <c r="S385" s="89">
        <f>IF(Zwemmen!F384="Techniek",Zwemmen!I384,0)</f>
        <v>0</v>
      </c>
      <c r="T385" s="89">
        <f>IF(Zwemmen!F384="Extensieve uithouding",Zwemmen!I384,0)</f>
        <v>0</v>
      </c>
      <c r="U385" s="89">
        <f>IF(Zwemmen!F384="Intensieve uithouding",Zwemmen!I384,0)</f>
        <v>0</v>
      </c>
      <c r="V385" s="89">
        <f>IF(Zwemmen!F384="Snelheid",Zwemmen!I384,0)</f>
        <v>0</v>
      </c>
      <c r="W385" s="96">
        <f>IF(Zwemmen!F384="Wedstrijd",Zwemmen!I384,0)</f>
        <v>0</v>
      </c>
      <c r="X385" s="124"/>
      <c r="Y385" s="8">
        <f>IF(Fietsen!H384="Wegfiets",Fietsen!I384,0)</f>
        <v>0</v>
      </c>
      <c r="Z385" s="8">
        <f>IF(Fietsen!H384="Tijdritfiets",Fietsen!I384,0)</f>
        <v>0</v>
      </c>
      <c r="AA385" s="8">
        <f>IF(Fietsen!H384="Mountainbike",Fietsen!I384,0)</f>
        <v>0</v>
      </c>
      <c r="AB385" s="124"/>
      <c r="AC385" s="8">
        <f>IF(Fietsen!G384="Weg",Fietsen!I384,0)</f>
        <v>0</v>
      </c>
      <c r="AD385" s="8">
        <f>IF(Fietsen!G384="Rollen",Fietsen!I384,0)</f>
        <v>0</v>
      </c>
      <c r="AE385" s="8">
        <f>IF(Fietsen!G384="Veld",Fietsen!I384,0)</f>
        <v>0</v>
      </c>
      <c r="AF385" s="125"/>
      <c r="AG385" s="8">
        <f>IF(Fietsen!E384="Herstel",Fietsen!I384,0)</f>
        <v>0</v>
      </c>
      <c r="AH385" s="8">
        <f>IF(Fietsen!E384="LSD",Fietsen!I384,0)</f>
        <v>0</v>
      </c>
      <c r="AI385" s="8">
        <f>IF(Fietsen!E384="Extensieve uithouding",Fietsen!I384,0)</f>
        <v>0</v>
      </c>
      <c r="AJ385" s="8">
        <f>IF(Fietsen!E384="Intensieve uithouding",Fietsen!I384,0)</f>
        <v>0</v>
      </c>
      <c r="AK385" s="8">
        <f>IF(Fietsen!E384="Interval/Blokken",Fietsen!I384,0)</f>
        <v>0</v>
      </c>
      <c r="AL385" s="8">
        <f>IF(Fietsen!E384="VO2max",Fietsen!I384,0)</f>
        <v>0</v>
      </c>
      <c r="AM385" s="8">
        <f>IF(Fietsen!E384="Snelheid",Fietsen!I384,0)</f>
        <v>0</v>
      </c>
      <c r="AN385" s="8">
        <f>IF(Fietsen!E384="Souplesse",Fietsen!I384,0)</f>
        <v>0</v>
      </c>
      <c r="AO385" s="8">
        <f>IF(Fietsen!E384="Krachtuithouding",Fietsen!I384,0)</f>
        <v>0</v>
      </c>
      <c r="AP385" s="8">
        <f>IF(Fietsen!E384="Explosieve kracht",Fietsen!I384,0)</f>
        <v>0</v>
      </c>
      <c r="AQ385" s="8">
        <f>IF(Fietsen!E384="Wedstrijd",Fietsen!I384,0)</f>
        <v>0</v>
      </c>
      <c r="AR385" s="125"/>
      <c r="AS385" s="143">
        <f>IF(Lopen!G384="Weg",Lopen!H384,0)</f>
        <v>0</v>
      </c>
      <c r="AT385" s="8">
        <f>IF(Lopen!G384="Veld",Lopen!H384,0)</f>
        <v>0</v>
      </c>
      <c r="AU385" s="8">
        <f>IF(Lopen!G384="Piste",Lopen!H384,0)</f>
        <v>0</v>
      </c>
      <c r="AV385" s="139"/>
      <c r="AW385" s="8">
        <f>IF(Lopen!E384="Herstel",Lopen!H384,0)</f>
        <v>0</v>
      </c>
      <c r="AX385" s="8">
        <f>IF(Lopen!E384="Extensieve duur",Lopen!H384,0)</f>
        <v>0</v>
      </c>
      <c r="AY385" s="8">
        <f>IF(Lopen!E384="Tempoloop",Lopen!H384,0)</f>
        <v>0</v>
      </c>
      <c r="AZ385" s="8">
        <f>IF(Lopen!E384="Wisselloop",Lopen!H384,0)</f>
        <v>0</v>
      </c>
      <c r="BA385" s="8">
        <f>IF(Lopen!E384="Blokloop",Lopen!H384,0)</f>
        <v>0</v>
      </c>
      <c r="BB385" s="8">
        <f>IF(Lopen!E384="Versnellingen",Lopen!H384,0)</f>
        <v>0</v>
      </c>
      <c r="BC385" s="8">
        <f>IF(Lopen!E384="Fartlek",Lopen!H384,0)</f>
        <v>0</v>
      </c>
      <c r="BD385" s="8">
        <f>IF(Lopen!E384="Krachttraining",Lopen!H384,0)</f>
        <v>0</v>
      </c>
      <c r="BE385" s="144">
        <f>IF(Lopen!E384="Wedstrijd",Lopen!H384,0)</f>
        <v>0</v>
      </c>
    </row>
    <row r="386" spans="1:57">
      <c r="A386" s="199"/>
      <c r="B386" s="19" t="s">
        <v>12</v>
      </c>
      <c r="C386" s="77">
        <v>40831</v>
      </c>
      <c r="D386" s="153"/>
      <c r="E386" s="86">
        <f>IF(Zwemmen!H385&gt;0,1,0)</f>
        <v>0</v>
      </c>
      <c r="F386" s="86">
        <f>IF(Fietsen!I385&gt;0,1,0)</f>
        <v>0</v>
      </c>
      <c r="G386" s="86">
        <f>IF(Lopen!H385&gt;0,1,0)</f>
        <v>0</v>
      </c>
      <c r="H386" s="107"/>
      <c r="I386" s="97">
        <f>IF(Zwemmen!E385="Zwembad Aalst",1,0)</f>
        <v>0</v>
      </c>
      <c r="J386" s="86">
        <f>IF(Zwemmen!E385="Zwembad Brussel",1,0)</f>
        <v>0</v>
      </c>
      <c r="K386" s="86">
        <f>IF(Zwemmen!E385="Zwembad Wachtebeke",1,0)</f>
        <v>0</v>
      </c>
      <c r="L386" s="86">
        <f>IF(Zwemmen!E385="Zwembad Ander",1,0)</f>
        <v>0</v>
      </c>
      <c r="M386" s="86">
        <f>IF(Zwemmen!E385="Open Water Nieuwdonk",1,0)</f>
        <v>0</v>
      </c>
      <c r="N386" s="86">
        <f>IF(Zwemmen!E385="Open Water Ander",1,0)</f>
        <v>0</v>
      </c>
      <c r="O386" s="104"/>
      <c r="P386" s="86">
        <f t="shared" si="17"/>
        <v>0</v>
      </c>
      <c r="Q386" s="86">
        <f t="shared" si="18"/>
        <v>0</v>
      </c>
      <c r="R386" s="104"/>
      <c r="S386" s="90">
        <f>IF(Zwemmen!F385="Techniek",Zwemmen!I385,0)</f>
        <v>0</v>
      </c>
      <c r="T386" s="90">
        <f>IF(Zwemmen!F385="Extensieve uithouding",Zwemmen!I385,0)</f>
        <v>0</v>
      </c>
      <c r="U386" s="90">
        <f>IF(Zwemmen!F385="Intensieve uithouding",Zwemmen!I385,0)</f>
        <v>0</v>
      </c>
      <c r="V386" s="90">
        <f>IF(Zwemmen!F385="Snelheid",Zwemmen!I385,0)</f>
        <v>0</v>
      </c>
      <c r="W386" s="98">
        <f>IF(Zwemmen!F385="Wedstrijd",Zwemmen!I385,0)</f>
        <v>0</v>
      </c>
      <c r="X386" s="124"/>
      <c r="Y386" s="122">
        <f>IF(Fietsen!H385="Wegfiets",Fietsen!I385,0)</f>
        <v>0</v>
      </c>
      <c r="Z386" s="122">
        <f>IF(Fietsen!H385="Tijdritfiets",Fietsen!I385,0)</f>
        <v>0</v>
      </c>
      <c r="AA386" s="122">
        <f>IF(Fietsen!H385="Mountainbike",Fietsen!I385,0)</f>
        <v>0</v>
      </c>
      <c r="AB386" s="124"/>
      <c r="AC386" s="122">
        <f>IF(Fietsen!G385="Weg",Fietsen!I385,0)</f>
        <v>0</v>
      </c>
      <c r="AD386" s="122">
        <f>IF(Fietsen!G385="Rollen",Fietsen!I385,0)</f>
        <v>0</v>
      </c>
      <c r="AE386" s="122">
        <f>IF(Fietsen!G385="Veld",Fietsen!I385,0)</f>
        <v>0</v>
      </c>
      <c r="AF386" s="125"/>
      <c r="AG386" s="122">
        <f>IF(Fietsen!E385="Herstel",Fietsen!I385,0)</f>
        <v>0</v>
      </c>
      <c r="AH386" s="122">
        <f>IF(Fietsen!E385="LSD",Fietsen!I385,0)</f>
        <v>0</v>
      </c>
      <c r="AI386" s="122">
        <f>IF(Fietsen!E385="Extensieve uithouding",Fietsen!I385,0)</f>
        <v>0</v>
      </c>
      <c r="AJ386" s="122">
        <f>IF(Fietsen!E385="Intensieve uithouding",Fietsen!I385,0)</f>
        <v>0</v>
      </c>
      <c r="AK386" s="122">
        <f>IF(Fietsen!E385="Interval/Blokken",Fietsen!I385,0)</f>
        <v>0</v>
      </c>
      <c r="AL386" s="122">
        <f>IF(Fietsen!E385="VO2max",Fietsen!I385,0)</f>
        <v>0</v>
      </c>
      <c r="AM386" s="122">
        <f>IF(Fietsen!E385="Snelheid",Fietsen!I385,0)</f>
        <v>0</v>
      </c>
      <c r="AN386" s="122">
        <f>IF(Fietsen!E385="Souplesse",Fietsen!I385,0)</f>
        <v>0</v>
      </c>
      <c r="AO386" s="122">
        <f>IF(Fietsen!E385="Krachtuithouding",Fietsen!I385,0)</f>
        <v>0</v>
      </c>
      <c r="AP386" s="122">
        <f>IF(Fietsen!E385="Explosieve kracht",Fietsen!I385,0)</f>
        <v>0</v>
      </c>
      <c r="AQ386" s="122">
        <f>IF(Fietsen!E385="Wedstrijd",Fietsen!I385,0)</f>
        <v>0</v>
      </c>
      <c r="AR386" s="125"/>
      <c r="AS386" s="141">
        <f>IF(Lopen!G385="Weg",Lopen!H385,0)</f>
        <v>0</v>
      </c>
      <c r="AT386" s="122">
        <f>IF(Lopen!G385="Veld",Lopen!H385,0)</f>
        <v>0</v>
      </c>
      <c r="AU386" s="122">
        <f>IF(Lopen!G385="Piste",Lopen!H385,0)</f>
        <v>0</v>
      </c>
      <c r="AV386" s="139"/>
      <c r="AW386" s="122">
        <f>IF(Lopen!E385="Herstel",Lopen!H385,0)</f>
        <v>0</v>
      </c>
      <c r="AX386" s="122">
        <f>IF(Lopen!E385="Extensieve duur",Lopen!H385,0)</f>
        <v>0</v>
      </c>
      <c r="AY386" s="122">
        <f>IF(Lopen!E385="Tempoloop",Lopen!H385,0)</f>
        <v>0</v>
      </c>
      <c r="AZ386" s="122">
        <f>IF(Lopen!E385="Wisselloop",Lopen!H385,0)</f>
        <v>0</v>
      </c>
      <c r="BA386" s="122">
        <f>IF(Lopen!E385="Blokloop",Lopen!H385,0)</f>
        <v>0</v>
      </c>
      <c r="BB386" s="122">
        <f>IF(Lopen!E385="Versnellingen",Lopen!H385,0)</f>
        <v>0</v>
      </c>
      <c r="BC386" s="122">
        <f>IF(Lopen!E385="Fartlek",Lopen!H385,0)</f>
        <v>0</v>
      </c>
      <c r="BD386" s="122">
        <f>IF(Lopen!E385="Krachttraining",Lopen!H385,0)</f>
        <v>0</v>
      </c>
      <c r="BE386" s="142">
        <f>IF(Lopen!E385="Wedstrijd",Lopen!H385,0)</f>
        <v>0</v>
      </c>
    </row>
    <row r="387" spans="1:57">
      <c r="A387" s="199"/>
      <c r="B387" s="19" t="s">
        <v>13</v>
      </c>
      <c r="C387" s="77">
        <v>40832</v>
      </c>
      <c r="D387" s="153"/>
      <c r="E387" s="86">
        <f>IF(Zwemmen!H386&gt;0,1,0)</f>
        <v>0</v>
      </c>
      <c r="F387" s="86">
        <f>IF(Fietsen!I386&gt;0,1,0)</f>
        <v>0</v>
      </c>
      <c r="G387" s="86">
        <f>IF(Lopen!H386&gt;0,1,0)</f>
        <v>0</v>
      </c>
      <c r="H387" s="107"/>
      <c r="I387" s="97">
        <f>IF(Zwemmen!E386="Zwembad Aalst",1,0)</f>
        <v>0</v>
      </c>
      <c r="J387" s="86">
        <f>IF(Zwemmen!E386="Zwembad Brussel",1,0)</f>
        <v>0</v>
      </c>
      <c r="K387" s="86">
        <f>IF(Zwemmen!E386="Zwembad Wachtebeke",1,0)</f>
        <v>0</v>
      </c>
      <c r="L387" s="86">
        <f>IF(Zwemmen!E386="Zwembad Ander",1,0)</f>
        <v>0</v>
      </c>
      <c r="M387" s="86">
        <f>IF(Zwemmen!E386="Open Water Nieuwdonk",1,0)</f>
        <v>0</v>
      </c>
      <c r="N387" s="86">
        <f>IF(Zwemmen!E386="Open Water Ander",1,0)</f>
        <v>0</v>
      </c>
      <c r="O387" s="104"/>
      <c r="P387" s="86">
        <f t="shared" si="17"/>
        <v>0</v>
      </c>
      <c r="Q387" s="86">
        <f t="shared" si="18"/>
        <v>0</v>
      </c>
      <c r="R387" s="104"/>
      <c r="S387" s="90">
        <f>IF(Zwemmen!F386="Techniek",Zwemmen!I386,0)</f>
        <v>0</v>
      </c>
      <c r="T387" s="90">
        <f>IF(Zwemmen!F386="Extensieve uithouding",Zwemmen!I386,0)</f>
        <v>0</v>
      </c>
      <c r="U387" s="90">
        <f>IF(Zwemmen!F386="Intensieve uithouding",Zwemmen!I386,0)</f>
        <v>0</v>
      </c>
      <c r="V387" s="90">
        <f>IF(Zwemmen!F386="Snelheid",Zwemmen!I386,0)</f>
        <v>0</v>
      </c>
      <c r="W387" s="98">
        <f>IF(Zwemmen!F386="Wedstrijd",Zwemmen!I386,0)</f>
        <v>0</v>
      </c>
      <c r="X387" s="124"/>
      <c r="Y387" s="122">
        <f>IF(Fietsen!H386="Wegfiets",Fietsen!I386,0)</f>
        <v>0</v>
      </c>
      <c r="Z387" s="122">
        <f>IF(Fietsen!H386="Tijdritfiets",Fietsen!I386,0)</f>
        <v>0</v>
      </c>
      <c r="AA387" s="122">
        <f>IF(Fietsen!H386="Mountainbike",Fietsen!I386,0)</f>
        <v>0</v>
      </c>
      <c r="AB387" s="124"/>
      <c r="AC387" s="122">
        <f>IF(Fietsen!G386="Weg",Fietsen!I386,0)</f>
        <v>0</v>
      </c>
      <c r="AD387" s="122">
        <f>IF(Fietsen!G386="Rollen",Fietsen!I386,0)</f>
        <v>0</v>
      </c>
      <c r="AE387" s="122">
        <f>IF(Fietsen!G386="Veld",Fietsen!I386,0)</f>
        <v>0</v>
      </c>
      <c r="AF387" s="125"/>
      <c r="AG387" s="122">
        <f>IF(Fietsen!E386="Herstel",Fietsen!I386,0)</f>
        <v>0</v>
      </c>
      <c r="AH387" s="122">
        <f>IF(Fietsen!E386="LSD",Fietsen!I386,0)</f>
        <v>0</v>
      </c>
      <c r="AI387" s="122">
        <f>IF(Fietsen!E386="Extensieve uithouding",Fietsen!I386,0)</f>
        <v>0</v>
      </c>
      <c r="AJ387" s="122">
        <f>IF(Fietsen!E386="Intensieve uithouding",Fietsen!I386,0)</f>
        <v>0</v>
      </c>
      <c r="AK387" s="122">
        <f>IF(Fietsen!E386="Interval/Blokken",Fietsen!I386,0)</f>
        <v>0</v>
      </c>
      <c r="AL387" s="122">
        <f>IF(Fietsen!E386="VO2max",Fietsen!I386,0)</f>
        <v>0</v>
      </c>
      <c r="AM387" s="122">
        <f>IF(Fietsen!E386="Snelheid",Fietsen!I386,0)</f>
        <v>0</v>
      </c>
      <c r="AN387" s="122">
        <f>IF(Fietsen!E386="Souplesse",Fietsen!I386,0)</f>
        <v>0</v>
      </c>
      <c r="AO387" s="122">
        <f>IF(Fietsen!E386="Krachtuithouding",Fietsen!I386,0)</f>
        <v>0</v>
      </c>
      <c r="AP387" s="122">
        <f>IF(Fietsen!E386="Explosieve kracht",Fietsen!I386,0)</f>
        <v>0</v>
      </c>
      <c r="AQ387" s="122">
        <f>IF(Fietsen!E386="Wedstrijd",Fietsen!I386,0)</f>
        <v>0</v>
      </c>
      <c r="AR387" s="125"/>
      <c r="AS387" s="141">
        <f>IF(Lopen!G386="Weg",Lopen!H386,0)</f>
        <v>0</v>
      </c>
      <c r="AT387" s="122">
        <f>IF(Lopen!G386="Veld",Lopen!H386,0)</f>
        <v>0</v>
      </c>
      <c r="AU387" s="122">
        <f>IF(Lopen!G386="Piste",Lopen!H386,0)</f>
        <v>0</v>
      </c>
      <c r="AV387" s="139"/>
      <c r="AW387" s="122">
        <f>IF(Lopen!E386="Herstel",Lopen!H386,0)</f>
        <v>0</v>
      </c>
      <c r="AX387" s="122">
        <f>IF(Lopen!E386="Extensieve duur",Lopen!H386,0)</f>
        <v>0</v>
      </c>
      <c r="AY387" s="122">
        <f>IF(Lopen!E386="Tempoloop",Lopen!H386,0)</f>
        <v>0</v>
      </c>
      <c r="AZ387" s="122">
        <f>IF(Lopen!E386="Wisselloop",Lopen!H386,0)</f>
        <v>0</v>
      </c>
      <c r="BA387" s="122">
        <f>IF(Lopen!E386="Blokloop",Lopen!H386,0)</f>
        <v>0</v>
      </c>
      <c r="BB387" s="122">
        <f>IF(Lopen!E386="Versnellingen",Lopen!H386,0)</f>
        <v>0</v>
      </c>
      <c r="BC387" s="122">
        <f>IF(Lopen!E386="Fartlek",Lopen!H386,0)</f>
        <v>0</v>
      </c>
      <c r="BD387" s="122">
        <f>IF(Lopen!E386="Krachttraining",Lopen!H386,0)</f>
        <v>0</v>
      </c>
      <c r="BE387" s="142">
        <f>IF(Lopen!E386="Wedstrijd",Lopen!H386,0)</f>
        <v>0</v>
      </c>
    </row>
    <row r="388" spans="1:57">
      <c r="A388" s="199" t="s">
        <v>75</v>
      </c>
      <c r="B388" s="83" t="s">
        <v>14</v>
      </c>
      <c r="C388" s="75">
        <v>40833</v>
      </c>
      <c r="D388" s="153"/>
      <c r="E388" s="85">
        <f>IF(Zwemmen!H387&gt;0,1,0)</f>
        <v>0</v>
      </c>
      <c r="F388" s="85">
        <f>IF(Fietsen!I387&gt;0,1,0)</f>
        <v>0</v>
      </c>
      <c r="G388" s="85">
        <f>IF(Lopen!H387&gt;0,1,0)</f>
        <v>0</v>
      </c>
      <c r="H388" s="107"/>
      <c r="I388" s="95">
        <f>IF(Zwemmen!E387="Zwembad Aalst",1,0)</f>
        <v>0</v>
      </c>
      <c r="J388" s="85">
        <f>IF(Zwemmen!E387="Zwembad Brussel",1,0)</f>
        <v>0</v>
      </c>
      <c r="K388" s="85">
        <f>IF(Zwemmen!E387="Zwembad Wachtebeke",1,0)</f>
        <v>0</v>
      </c>
      <c r="L388" s="85">
        <f>IF(Zwemmen!E387="Zwembad Ander",1,0)</f>
        <v>0</v>
      </c>
      <c r="M388" s="85">
        <f>IF(Zwemmen!E387="Open Water Nieuwdonk",1,0)</f>
        <v>0</v>
      </c>
      <c r="N388" s="85">
        <f>IF(Zwemmen!E387="Open Water Ander",1,0)</f>
        <v>0</v>
      </c>
      <c r="O388" s="104"/>
      <c r="P388" s="85">
        <f t="shared" si="17"/>
        <v>0</v>
      </c>
      <c r="Q388" s="85">
        <f t="shared" si="18"/>
        <v>0</v>
      </c>
      <c r="R388" s="104"/>
      <c r="S388" s="89">
        <f>IF(Zwemmen!F387="Techniek",Zwemmen!I387,0)</f>
        <v>0</v>
      </c>
      <c r="T388" s="89">
        <f>IF(Zwemmen!F387="Extensieve uithouding",Zwemmen!I387,0)</f>
        <v>0</v>
      </c>
      <c r="U388" s="89">
        <f>IF(Zwemmen!F387="Intensieve uithouding",Zwemmen!I387,0)</f>
        <v>0</v>
      </c>
      <c r="V388" s="89">
        <f>IF(Zwemmen!F387="Snelheid",Zwemmen!I387,0)</f>
        <v>0</v>
      </c>
      <c r="W388" s="96">
        <f>IF(Zwemmen!F387="Wedstrijd",Zwemmen!I387,0)</f>
        <v>0</v>
      </c>
      <c r="X388" s="124"/>
      <c r="Y388" s="8">
        <f>IF(Fietsen!H387="Wegfiets",Fietsen!I387,0)</f>
        <v>0</v>
      </c>
      <c r="Z388" s="8">
        <f>IF(Fietsen!H387="Tijdritfiets",Fietsen!I387,0)</f>
        <v>0</v>
      </c>
      <c r="AA388" s="8">
        <f>IF(Fietsen!H387="Mountainbike",Fietsen!I387,0)</f>
        <v>0</v>
      </c>
      <c r="AB388" s="124"/>
      <c r="AC388" s="8">
        <f>IF(Fietsen!G387="Weg",Fietsen!I387,0)</f>
        <v>0</v>
      </c>
      <c r="AD388" s="8">
        <f>IF(Fietsen!G387="Rollen",Fietsen!I387,0)</f>
        <v>0</v>
      </c>
      <c r="AE388" s="8">
        <f>IF(Fietsen!G387="Veld",Fietsen!I387,0)</f>
        <v>0</v>
      </c>
      <c r="AF388" s="125"/>
      <c r="AG388" s="8">
        <f>IF(Fietsen!E387="Herstel",Fietsen!I387,0)</f>
        <v>0</v>
      </c>
      <c r="AH388" s="8">
        <f>IF(Fietsen!E387="LSD",Fietsen!I387,0)</f>
        <v>0</v>
      </c>
      <c r="AI388" s="8">
        <f>IF(Fietsen!E387="Extensieve uithouding",Fietsen!I387,0)</f>
        <v>0</v>
      </c>
      <c r="AJ388" s="8">
        <f>IF(Fietsen!E387="Intensieve uithouding",Fietsen!I387,0)</f>
        <v>0</v>
      </c>
      <c r="AK388" s="8">
        <f>IF(Fietsen!E387="Interval/Blokken",Fietsen!I387,0)</f>
        <v>0</v>
      </c>
      <c r="AL388" s="8">
        <f>IF(Fietsen!E387="VO2max",Fietsen!I387,0)</f>
        <v>0</v>
      </c>
      <c r="AM388" s="8">
        <f>IF(Fietsen!E387="Snelheid",Fietsen!I387,0)</f>
        <v>0</v>
      </c>
      <c r="AN388" s="8">
        <f>IF(Fietsen!E387="Souplesse",Fietsen!I387,0)</f>
        <v>0</v>
      </c>
      <c r="AO388" s="8">
        <f>IF(Fietsen!E387="Krachtuithouding",Fietsen!I387,0)</f>
        <v>0</v>
      </c>
      <c r="AP388" s="8">
        <f>IF(Fietsen!E387="Explosieve kracht",Fietsen!I387,0)</f>
        <v>0</v>
      </c>
      <c r="AQ388" s="8">
        <f>IF(Fietsen!E387="Wedstrijd",Fietsen!I387,0)</f>
        <v>0</v>
      </c>
      <c r="AR388" s="125"/>
      <c r="AS388" s="143">
        <f>IF(Lopen!G387="Weg",Lopen!H387,0)</f>
        <v>0</v>
      </c>
      <c r="AT388" s="8">
        <f>IF(Lopen!G387="Veld",Lopen!H387,0)</f>
        <v>0</v>
      </c>
      <c r="AU388" s="8">
        <f>IF(Lopen!G387="Piste",Lopen!H387,0)</f>
        <v>0</v>
      </c>
      <c r="AV388" s="139"/>
      <c r="AW388" s="8">
        <f>IF(Lopen!E387="Herstel",Lopen!H387,0)</f>
        <v>0</v>
      </c>
      <c r="AX388" s="8">
        <f>IF(Lopen!E387="Extensieve duur",Lopen!H387,0)</f>
        <v>0</v>
      </c>
      <c r="AY388" s="8">
        <f>IF(Lopen!E387="Tempoloop",Lopen!H387,0)</f>
        <v>0</v>
      </c>
      <c r="AZ388" s="8">
        <f>IF(Lopen!E387="Wisselloop",Lopen!H387,0)</f>
        <v>0</v>
      </c>
      <c r="BA388" s="8">
        <f>IF(Lopen!E387="Blokloop",Lopen!H387,0)</f>
        <v>0</v>
      </c>
      <c r="BB388" s="8">
        <f>IF(Lopen!E387="Versnellingen",Lopen!H387,0)</f>
        <v>0</v>
      </c>
      <c r="BC388" s="8">
        <f>IF(Lopen!E387="Fartlek",Lopen!H387,0)</f>
        <v>0</v>
      </c>
      <c r="BD388" s="8">
        <f>IF(Lopen!E387="Krachttraining",Lopen!H387,0)</f>
        <v>0</v>
      </c>
      <c r="BE388" s="144">
        <f>IF(Lopen!E387="Wedstrijd",Lopen!H387,0)</f>
        <v>0</v>
      </c>
    </row>
    <row r="389" spans="1:57">
      <c r="A389" s="199"/>
      <c r="B389" s="83" t="s">
        <v>15</v>
      </c>
      <c r="C389" s="75">
        <v>40834</v>
      </c>
      <c r="D389" s="153"/>
      <c r="E389" s="85">
        <f>IF(Zwemmen!H388&gt;0,1,0)</f>
        <v>0</v>
      </c>
      <c r="F389" s="85">
        <f>IF(Fietsen!I388&gt;0,1,0)</f>
        <v>0</v>
      </c>
      <c r="G389" s="85">
        <f>IF(Lopen!H388&gt;0,1,0)</f>
        <v>0</v>
      </c>
      <c r="H389" s="107"/>
      <c r="I389" s="95">
        <f>IF(Zwemmen!E388="Zwembad Aalst",1,0)</f>
        <v>0</v>
      </c>
      <c r="J389" s="85">
        <f>IF(Zwemmen!E388="Zwembad Brussel",1,0)</f>
        <v>0</v>
      </c>
      <c r="K389" s="85">
        <f>IF(Zwemmen!E388="Zwembad Wachtebeke",1,0)</f>
        <v>0</v>
      </c>
      <c r="L389" s="85">
        <f>IF(Zwemmen!E388="Zwembad Ander",1,0)</f>
        <v>0</v>
      </c>
      <c r="M389" s="85">
        <f>IF(Zwemmen!E388="Open Water Nieuwdonk",1,0)</f>
        <v>0</v>
      </c>
      <c r="N389" s="85">
        <f>IF(Zwemmen!E388="Open Water Ander",1,0)</f>
        <v>0</v>
      </c>
      <c r="O389" s="104"/>
      <c r="P389" s="85">
        <f t="shared" si="17"/>
        <v>0</v>
      </c>
      <c r="Q389" s="85">
        <f t="shared" si="18"/>
        <v>0</v>
      </c>
      <c r="R389" s="104"/>
      <c r="S389" s="89">
        <f>IF(Zwemmen!F388="Techniek",Zwemmen!I388,0)</f>
        <v>0</v>
      </c>
      <c r="T389" s="89">
        <f>IF(Zwemmen!F388="Extensieve uithouding",Zwemmen!I388,0)</f>
        <v>0</v>
      </c>
      <c r="U389" s="89">
        <f>IF(Zwemmen!F388="Intensieve uithouding",Zwemmen!I388,0)</f>
        <v>0</v>
      </c>
      <c r="V389" s="89">
        <f>IF(Zwemmen!F388="Snelheid",Zwemmen!I388,0)</f>
        <v>0</v>
      </c>
      <c r="W389" s="96">
        <f>IF(Zwemmen!F388="Wedstrijd",Zwemmen!I388,0)</f>
        <v>0</v>
      </c>
      <c r="X389" s="124"/>
      <c r="Y389" s="8">
        <f>IF(Fietsen!H388="Wegfiets",Fietsen!I388,0)</f>
        <v>0</v>
      </c>
      <c r="Z389" s="8">
        <f>IF(Fietsen!H388="Tijdritfiets",Fietsen!I388,0)</f>
        <v>0</v>
      </c>
      <c r="AA389" s="8">
        <f>IF(Fietsen!H388="Mountainbike",Fietsen!I388,0)</f>
        <v>0</v>
      </c>
      <c r="AB389" s="124"/>
      <c r="AC389" s="8">
        <f>IF(Fietsen!G388="Weg",Fietsen!I388,0)</f>
        <v>0</v>
      </c>
      <c r="AD389" s="8">
        <f>IF(Fietsen!G388="Rollen",Fietsen!I388,0)</f>
        <v>0</v>
      </c>
      <c r="AE389" s="8">
        <f>IF(Fietsen!G388="Veld",Fietsen!I388,0)</f>
        <v>0</v>
      </c>
      <c r="AF389" s="125"/>
      <c r="AG389" s="8">
        <f>IF(Fietsen!E388="Herstel",Fietsen!I388,0)</f>
        <v>0</v>
      </c>
      <c r="AH389" s="8">
        <f>IF(Fietsen!E388="LSD",Fietsen!I388,0)</f>
        <v>0</v>
      </c>
      <c r="AI389" s="8">
        <f>IF(Fietsen!E388="Extensieve uithouding",Fietsen!I388,0)</f>
        <v>0</v>
      </c>
      <c r="AJ389" s="8">
        <f>IF(Fietsen!E388="Intensieve uithouding",Fietsen!I388,0)</f>
        <v>0</v>
      </c>
      <c r="AK389" s="8">
        <f>IF(Fietsen!E388="Interval/Blokken",Fietsen!I388,0)</f>
        <v>0</v>
      </c>
      <c r="AL389" s="8">
        <f>IF(Fietsen!E388="VO2max",Fietsen!I388,0)</f>
        <v>0</v>
      </c>
      <c r="AM389" s="8">
        <f>IF(Fietsen!E388="Snelheid",Fietsen!I388,0)</f>
        <v>0</v>
      </c>
      <c r="AN389" s="8">
        <f>IF(Fietsen!E388="Souplesse",Fietsen!I388,0)</f>
        <v>0</v>
      </c>
      <c r="AO389" s="8">
        <f>IF(Fietsen!E388="Krachtuithouding",Fietsen!I388,0)</f>
        <v>0</v>
      </c>
      <c r="AP389" s="8">
        <f>IF(Fietsen!E388="Explosieve kracht",Fietsen!I388,0)</f>
        <v>0</v>
      </c>
      <c r="AQ389" s="8">
        <f>IF(Fietsen!E388="Wedstrijd",Fietsen!I388,0)</f>
        <v>0</v>
      </c>
      <c r="AR389" s="125"/>
      <c r="AS389" s="143">
        <f>IF(Lopen!G388="Weg",Lopen!H388,0)</f>
        <v>0</v>
      </c>
      <c r="AT389" s="8">
        <f>IF(Lopen!G388="Veld",Lopen!H388,0)</f>
        <v>0</v>
      </c>
      <c r="AU389" s="8">
        <f>IF(Lopen!G388="Piste",Lopen!H388,0)</f>
        <v>0</v>
      </c>
      <c r="AV389" s="139"/>
      <c r="AW389" s="8">
        <f>IF(Lopen!E388="Herstel",Lopen!H388,0)</f>
        <v>0</v>
      </c>
      <c r="AX389" s="8">
        <f>IF(Lopen!E388="Extensieve duur",Lopen!H388,0)</f>
        <v>0</v>
      </c>
      <c r="AY389" s="8">
        <f>IF(Lopen!E388="Tempoloop",Lopen!H388,0)</f>
        <v>0</v>
      </c>
      <c r="AZ389" s="8">
        <f>IF(Lopen!E388="Wisselloop",Lopen!H388,0)</f>
        <v>0</v>
      </c>
      <c r="BA389" s="8">
        <f>IF(Lopen!E388="Blokloop",Lopen!H388,0)</f>
        <v>0</v>
      </c>
      <c r="BB389" s="8">
        <f>IF(Lopen!E388="Versnellingen",Lopen!H388,0)</f>
        <v>0</v>
      </c>
      <c r="BC389" s="8">
        <f>IF(Lopen!E388="Fartlek",Lopen!H388,0)</f>
        <v>0</v>
      </c>
      <c r="BD389" s="8">
        <f>IF(Lopen!E388="Krachttraining",Lopen!H388,0)</f>
        <v>0</v>
      </c>
      <c r="BE389" s="144">
        <f>IF(Lopen!E388="Wedstrijd",Lopen!H388,0)</f>
        <v>0</v>
      </c>
    </row>
    <row r="390" spans="1:57">
      <c r="A390" s="199"/>
      <c r="B390" s="83" t="s">
        <v>16</v>
      </c>
      <c r="C390" s="75">
        <v>40835</v>
      </c>
      <c r="D390" s="153"/>
      <c r="E390" s="85">
        <f>IF(Zwemmen!H389&gt;0,1,0)</f>
        <v>0</v>
      </c>
      <c r="F390" s="85">
        <f>IF(Fietsen!I389&gt;0,1,0)</f>
        <v>0</v>
      </c>
      <c r="G390" s="85">
        <f>IF(Lopen!H389&gt;0,1,0)</f>
        <v>0</v>
      </c>
      <c r="H390" s="107"/>
      <c r="I390" s="95">
        <f>IF(Zwemmen!E389="Zwembad Aalst",1,0)</f>
        <v>0</v>
      </c>
      <c r="J390" s="85">
        <f>IF(Zwemmen!E389="Zwembad Brussel",1,0)</f>
        <v>0</v>
      </c>
      <c r="K390" s="85">
        <f>IF(Zwemmen!E389="Zwembad Wachtebeke",1,0)</f>
        <v>0</v>
      </c>
      <c r="L390" s="85">
        <f>IF(Zwemmen!E389="Zwembad Ander",1,0)</f>
        <v>0</v>
      </c>
      <c r="M390" s="85">
        <f>IF(Zwemmen!E389="Open Water Nieuwdonk",1,0)</f>
        <v>0</v>
      </c>
      <c r="N390" s="85">
        <f>IF(Zwemmen!E389="Open Water Ander",1,0)</f>
        <v>0</v>
      </c>
      <c r="O390" s="104"/>
      <c r="P390" s="85">
        <f t="shared" si="17"/>
        <v>0</v>
      </c>
      <c r="Q390" s="85">
        <f t="shared" si="18"/>
        <v>0</v>
      </c>
      <c r="R390" s="104"/>
      <c r="S390" s="89">
        <f>IF(Zwemmen!F389="Techniek",Zwemmen!I389,0)</f>
        <v>0</v>
      </c>
      <c r="T390" s="89">
        <f>IF(Zwemmen!F389="Extensieve uithouding",Zwemmen!I389,0)</f>
        <v>0</v>
      </c>
      <c r="U390" s="89">
        <f>IF(Zwemmen!F389="Intensieve uithouding",Zwemmen!I389,0)</f>
        <v>0</v>
      </c>
      <c r="V390" s="89">
        <f>IF(Zwemmen!F389="Snelheid",Zwemmen!I389,0)</f>
        <v>0</v>
      </c>
      <c r="W390" s="96">
        <f>IF(Zwemmen!F389="Wedstrijd",Zwemmen!I389,0)</f>
        <v>0</v>
      </c>
      <c r="X390" s="124"/>
      <c r="Y390" s="8">
        <f>IF(Fietsen!H389="Wegfiets",Fietsen!I389,0)</f>
        <v>0</v>
      </c>
      <c r="Z390" s="8">
        <f>IF(Fietsen!H389="Tijdritfiets",Fietsen!I389,0)</f>
        <v>0</v>
      </c>
      <c r="AA390" s="8">
        <f>IF(Fietsen!H389="Mountainbike",Fietsen!I389,0)</f>
        <v>0</v>
      </c>
      <c r="AB390" s="124"/>
      <c r="AC390" s="8">
        <f>IF(Fietsen!G389="Weg",Fietsen!I389,0)</f>
        <v>0</v>
      </c>
      <c r="AD390" s="8">
        <f>IF(Fietsen!G389="Rollen",Fietsen!I389,0)</f>
        <v>0</v>
      </c>
      <c r="AE390" s="8">
        <f>IF(Fietsen!G389="Veld",Fietsen!I389,0)</f>
        <v>0</v>
      </c>
      <c r="AF390" s="125"/>
      <c r="AG390" s="8">
        <f>IF(Fietsen!E389="Herstel",Fietsen!I389,0)</f>
        <v>0</v>
      </c>
      <c r="AH390" s="8">
        <f>IF(Fietsen!E389="LSD",Fietsen!I389,0)</f>
        <v>0</v>
      </c>
      <c r="AI390" s="8">
        <f>IF(Fietsen!E389="Extensieve uithouding",Fietsen!I389,0)</f>
        <v>0</v>
      </c>
      <c r="AJ390" s="8">
        <f>IF(Fietsen!E389="Intensieve uithouding",Fietsen!I389,0)</f>
        <v>0</v>
      </c>
      <c r="AK390" s="8">
        <f>IF(Fietsen!E389="Interval/Blokken",Fietsen!I389,0)</f>
        <v>0</v>
      </c>
      <c r="AL390" s="8">
        <f>IF(Fietsen!E389="VO2max",Fietsen!I389,0)</f>
        <v>0</v>
      </c>
      <c r="AM390" s="8">
        <f>IF(Fietsen!E389="Snelheid",Fietsen!I389,0)</f>
        <v>0</v>
      </c>
      <c r="AN390" s="8">
        <f>IF(Fietsen!E389="Souplesse",Fietsen!I389,0)</f>
        <v>0</v>
      </c>
      <c r="AO390" s="8">
        <f>IF(Fietsen!E389="Krachtuithouding",Fietsen!I389,0)</f>
        <v>0</v>
      </c>
      <c r="AP390" s="8">
        <f>IF(Fietsen!E389="Explosieve kracht",Fietsen!I389,0)</f>
        <v>0</v>
      </c>
      <c r="AQ390" s="8">
        <f>IF(Fietsen!E389="Wedstrijd",Fietsen!I389,0)</f>
        <v>0</v>
      </c>
      <c r="AR390" s="125"/>
      <c r="AS390" s="143">
        <f>IF(Lopen!G389="Weg",Lopen!H389,0)</f>
        <v>0</v>
      </c>
      <c r="AT390" s="8">
        <f>IF(Lopen!G389="Veld",Lopen!H389,0)</f>
        <v>0</v>
      </c>
      <c r="AU390" s="8">
        <f>IF(Lopen!G389="Piste",Lopen!H389,0)</f>
        <v>0</v>
      </c>
      <c r="AV390" s="139"/>
      <c r="AW390" s="8">
        <f>IF(Lopen!E389="Herstel",Lopen!H389,0)</f>
        <v>0</v>
      </c>
      <c r="AX390" s="8">
        <f>IF(Lopen!E389="Extensieve duur",Lopen!H389,0)</f>
        <v>0</v>
      </c>
      <c r="AY390" s="8">
        <f>IF(Lopen!E389="Tempoloop",Lopen!H389,0)</f>
        <v>0</v>
      </c>
      <c r="AZ390" s="8">
        <f>IF(Lopen!E389="Wisselloop",Lopen!H389,0)</f>
        <v>0</v>
      </c>
      <c r="BA390" s="8">
        <f>IF(Lopen!E389="Blokloop",Lopen!H389,0)</f>
        <v>0</v>
      </c>
      <c r="BB390" s="8">
        <f>IF(Lopen!E389="Versnellingen",Lopen!H389,0)</f>
        <v>0</v>
      </c>
      <c r="BC390" s="8">
        <f>IF(Lopen!E389="Fartlek",Lopen!H389,0)</f>
        <v>0</v>
      </c>
      <c r="BD390" s="8">
        <f>IF(Lopen!E389="Krachttraining",Lopen!H389,0)</f>
        <v>0</v>
      </c>
      <c r="BE390" s="144">
        <f>IF(Lopen!E389="Wedstrijd",Lopen!H389,0)</f>
        <v>0</v>
      </c>
    </row>
    <row r="391" spans="1:57">
      <c r="A391" s="199"/>
      <c r="B391" s="83" t="s">
        <v>17</v>
      </c>
      <c r="C391" s="75">
        <v>40836</v>
      </c>
      <c r="D391" s="153"/>
      <c r="E391" s="85">
        <f>IF(Zwemmen!H390&gt;0,1,0)</f>
        <v>0</v>
      </c>
      <c r="F391" s="85">
        <f>IF(Fietsen!I390&gt;0,1,0)</f>
        <v>0</v>
      </c>
      <c r="G391" s="85">
        <f>IF(Lopen!H390&gt;0,1,0)</f>
        <v>0</v>
      </c>
      <c r="H391" s="107"/>
      <c r="I391" s="95">
        <f>IF(Zwemmen!E390="Zwembad Aalst",1,0)</f>
        <v>0</v>
      </c>
      <c r="J391" s="85">
        <f>IF(Zwemmen!E390="Zwembad Brussel",1,0)</f>
        <v>0</v>
      </c>
      <c r="K391" s="85">
        <f>IF(Zwemmen!E390="Zwembad Wachtebeke",1,0)</f>
        <v>0</v>
      </c>
      <c r="L391" s="85">
        <f>IF(Zwemmen!E390="Zwembad Ander",1,0)</f>
        <v>0</v>
      </c>
      <c r="M391" s="85">
        <f>IF(Zwemmen!E390="Open Water Nieuwdonk",1,0)</f>
        <v>0</v>
      </c>
      <c r="N391" s="85">
        <f>IF(Zwemmen!E390="Open Water Ander",1,0)</f>
        <v>0</v>
      </c>
      <c r="O391" s="104"/>
      <c r="P391" s="85">
        <f t="shared" si="17"/>
        <v>0</v>
      </c>
      <c r="Q391" s="85">
        <f t="shared" si="18"/>
        <v>0</v>
      </c>
      <c r="R391" s="104"/>
      <c r="S391" s="89">
        <f>IF(Zwemmen!F390="Techniek",Zwemmen!I390,0)</f>
        <v>0</v>
      </c>
      <c r="T391" s="89">
        <f>IF(Zwemmen!F390="Extensieve uithouding",Zwemmen!I390,0)</f>
        <v>0</v>
      </c>
      <c r="U391" s="89">
        <f>IF(Zwemmen!F390="Intensieve uithouding",Zwemmen!I390,0)</f>
        <v>0</v>
      </c>
      <c r="V391" s="89">
        <f>IF(Zwemmen!F390="Snelheid",Zwemmen!I390,0)</f>
        <v>0</v>
      </c>
      <c r="W391" s="96">
        <f>IF(Zwemmen!F390="Wedstrijd",Zwemmen!I390,0)</f>
        <v>0</v>
      </c>
      <c r="X391" s="124"/>
      <c r="Y391" s="8">
        <f>IF(Fietsen!H390="Wegfiets",Fietsen!I390,0)</f>
        <v>0</v>
      </c>
      <c r="Z391" s="8">
        <f>IF(Fietsen!H390="Tijdritfiets",Fietsen!I390,0)</f>
        <v>0</v>
      </c>
      <c r="AA391" s="8">
        <f>IF(Fietsen!H390="Mountainbike",Fietsen!I390,0)</f>
        <v>0</v>
      </c>
      <c r="AB391" s="124"/>
      <c r="AC391" s="8">
        <f>IF(Fietsen!G390="Weg",Fietsen!I390,0)</f>
        <v>0</v>
      </c>
      <c r="AD391" s="8">
        <f>IF(Fietsen!G390="Rollen",Fietsen!I390,0)</f>
        <v>0</v>
      </c>
      <c r="AE391" s="8">
        <f>IF(Fietsen!G390="Veld",Fietsen!I390,0)</f>
        <v>0</v>
      </c>
      <c r="AF391" s="125"/>
      <c r="AG391" s="8">
        <f>IF(Fietsen!E390="Herstel",Fietsen!I390,0)</f>
        <v>0</v>
      </c>
      <c r="AH391" s="8">
        <f>IF(Fietsen!E390="LSD",Fietsen!I390,0)</f>
        <v>0</v>
      </c>
      <c r="AI391" s="8">
        <f>IF(Fietsen!E390="Extensieve uithouding",Fietsen!I390,0)</f>
        <v>0</v>
      </c>
      <c r="AJ391" s="8">
        <f>IF(Fietsen!E390="Intensieve uithouding",Fietsen!I390,0)</f>
        <v>0</v>
      </c>
      <c r="AK391" s="8">
        <f>IF(Fietsen!E390="Interval/Blokken",Fietsen!I390,0)</f>
        <v>0</v>
      </c>
      <c r="AL391" s="8">
        <f>IF(Fietsen!E390="VO2max",Fietsen!I390,0)</f>
        <v>0</v>
      </c>
      <c r="AM391" s="8">
        <f>IF(Fietsen!E390="Snelheid",Fietsen!I390,0)</f>
        <v>0</v>
      </c>
      <c r="AN391" s="8">
        <f>IF(Fietsen!E390="Souplesse",Fietsen!I390,0)</f>
        <v>0</v>
      </c>
      <c r="AO391" s="8">
        <f>IF(Fietsen!E390="Krachtuithouding",Fietsen!I390,0)</f>
        <v>0</v>
      </c>
      <c r="AP391" s="8">
        <f>IF(Fietsen!E390="Explosieve kracht",Fietsen!I390,0)</f>
        <v>0</v>
      </c>
      <c r="AQ391" s="8">
        <f>IF(Fietsen!E390="Wedstrijd",Fietsen!I390,0)</f>
        <v>0</v>
      </c>
      <c r="AR391" s="125"/>
      <c r="AS391" s="143">
        <f>IF(Lopen!G390="Weg",Lopen!H390,0)</f>
        <v>0</v>
      </c>
      <c r="AT391" s="8">
        <f>IF(Lopen!G390="Veld",Lopen!H390,0)</f>
        <v>0</v>
      </c>
      <c r="AU391" s="8">
        <f>IF(Lopen!G390="Piste",Lopen!H390,0)</f>
        <v>0</v>
      </c>
      <c r="AV391" s="139"/>
      <c r="AW391" s="8">
        <f>IF(Lopen!E390="Herstel",Lopen!H390,0)</f>
        <v>0</v>
      </c>
      <c r="AX391" s="8">
        <f>IF(Lopen!E390="Extensieve duur",Lopen!H390,0)</f>
        <v>0</v>
      </c>
      <c r="AY391" s="8">
        <f>IF(Lopen!E390="Tempoloop",Lopen!H390,0)</f>
        <v>0</v>
      </c>
      <c r="AZ391" s="8">
        <f>IF(Lopen!E390="Wisselloop",Lopen!H390,0)</f>
        <v>0</v>
      </c>
      <c r="BA391" s="8">
        <f>IF(Lopen!E390="Blokloop",Lopen!H390,0)</f>
        <v>0</v>
      </c>
      <c r="BB391" s="8">
        <f>IF(Lopen!E390="Versnellingen",Lopen!H390,0)</f>
        <v>0</v>
      </c>
      <c r="BC391" s="8">
        <f>IF(Lopen!E390="Fartlek",Lopen!H390,0)</f>
        <v>0</v>
      </c>
      <c r="BD391" s="8">
        <f>IF(Lopen!E390="Krachttraining",Lopen!H390,0)</f>
        <v>0</v>
      </c>
      <c r="BE391" s="144">
        <f>IF(Lopen!E390="Wedstrijd",Lopen!H390,0)</f>
        <v>0</v>
      </c>
    </row>
    <row r="392" spans="1:57">
      <c r="A392" s="199"/>
      <c r="B392" s="83" t="s">
        <v>11</v>
      </c>
      <c r="C392" s="75">
        <v>40837</v>
      </c>
      <c r="D392" s="153"/>
      <c r="E392" s="85">
        <f>IF(Zwemmen!H391&gt;0,1,0)</f>
        <v>0</v>
      </c>
      <c r="F392" s="85">
        <f>IF(Fietsen!I391&gt;0,1,0)</f>
        <v>0</v>
      </c>
      <c r="G392" s="85">
        <f>IF(Lopen!H391&gt;0,1,0)</f>
        <v>0</v>
      </c>
      <c r="H392" s="107"/>
      <c r="I392" s="95">
        <f>IF(Zwemmen!E391="Zwembad Aalst",1,0)</f>
        <v>0</v>
      </c>
      <c r="J392" s="85">
        <f>IF(Zwemmen!E391="Zwembad Brussel",1,0)</f>
        <v>0</v>
      </c>
      <c r="K392" s="85">
        <f>IF(Zwemmen!E391="Zwembad Wachtebeke",1,0)</f>
        <v>0</v>
      </c>
      <c r="L392" s="85">
        <f>IF(Zwemmen!E391="Zwembad Ander",1,0)</f>
        <v>0</v>
      </c>
      <c r="M392" s="85">
        <f>IF(Zwemmen!E391="Open Water Nieuwdonk",1,0)</f>
        <v>0</v>
      </c>
      <c r="N392" s="85">
        <f>IF(Zwemmen!E391="Open Water Ander",1,0)</f>
        <v>0</v>
      </c>
      <c r="O392" s="104"/>
      <c r="P392" s="85">
        <f t="shared" si="17"/>
        <v>0</v>
      </c>
      <c r="Q392" s="85">
        <f t="shared" si="18"/>
        <v>0</v>
      </c>
      <c r="R392" s="104"/>
      <c r="S392" s="89">
        <f>IF(Zwemmen!F391="Techniek",Zwemmen!I391,0)</f>
        <v>0</v>
      </c>
      <c r="T392" s="89">
        <f>IF(Zwemmen!F391="Extensieve uithouding",Zwemmen!I391,0)</f>
        <v>0</v>
      </c>
      <c r="U392" s="89">
        <f>IF(Zwemmen!F391="Intensieve uithouding",Zwemmen!I391,0)</f>
        <v>0</v>
      </c>
      <c r="V392" s="89">
        <f>IF(Zwemmen!F391="Snelheid",Zwemmen!I391,0)</f>
        <v>0</v>
      </c>
      <c r="W392" s="96">
        <f>IF(Zwemmen!F391="Wedstrijd",Zwemmen!I391,0)</f>
        <v>0</v>
      </c>
      <c r="X392" s="124"/>
      <c r="Y392" s="8">
        <f>IF(Fietsen!H391="Wegfiets",Fietsen!I391,0)</f>
        <v>0</v>
      </c>
      <c r="Z392" s="8">
        <f>IF(Fietsen!H391="Tijdritfiets",Fietsen!I391,0)</f>
        <v>0</v>
      </c>
      <c r="AA392" s="8">
        <f>IF(Fietsen!H391="Mountainbike",Fietsen!I391,0)</f>
        <v>0</v>
      </c>
      <c r="AB392" s="124"/>
      <c r="AC392" s="8">
        <f>IF(Fietsen!G391="Weg",Fietsen!I391,0)</f>
        <v>0</v>
      </c>
      <c r="AD392" s="8">
        <f>IF(Fietsen!G391="Rollen",Fietsen!I391,0)</f>
        <v>0</v>
      </c>
      <c r="AE392" s="8">
        <f>IF(Fietsen!G391="Veld",Fietsen!I391,0)</f>
        <v>0</v>
      </c>
      <c r="AF392" s="125"/>
      <c r="AG392" s="8">
        <f>IF(Fietsen!E391="Herstel",Fietsen!I391,0)</f>
        <v>0</v>
      </c>
      <c r="AH392" s="8">
        <f>IF(Fietsen!E391="LSD",Fietsen!I391,0)</f>
        <v>0</v>
      </c>
      <c r="AI392" s="8">
        <f>IF(Fietsen!E391="Extensieve uithouding",Fietsen!I391,0)</f>
        <v>0</v>
      </c>
      <c r="AJ392" s="8">
        <f>IF(Fietsen!E391="Intensieve uithouding",Fietsen!I391,0)</f>
        <v>0</v>
      </c>
      <c r="AK392" s="8">
        <f>IF(Fietsen!E391="Interval/Blokken",Fietsen!I391,0)</f>
        <v>0</v>
      </c>
      <c r="AL392" s="8">
        <f>IF(Fietsen!E391="VO2max",Fietsen!I391,0)</f>
        <v>0</v>
      </c>
      <c r="AM392" s="8">
        <f>IF(Fietsen!E391="Snelheid",Fietsen!I391,0)</f>
        <v>0</v>
      </c>
      <c r="AN392" s="8">
        <f>IF(Fietsen!E391="Souplesse",Fietsen!I391,0)</f>
        <v>0</v>
      </c>
      <c r="AO392" s="8">
        <f>IF(Fietsen!E391="Krachtuithouding",Fietsen!I391,0)</f>
        <v>0</v>
      </c>
      <c r="AP392" s="8">
        <f>IF(Fietsen!E391="Explosieve kracht",Fietsen!I391,0)</f>
        <v>0</v>
      </c>
      <c r="AQ392" s="8">
        <f>IF(Fietsen!E391="Wedstrijd",Fietsen!I391,0)</f>
        <v>0</v>
      </c>
      <c r="AR392" s="125"/>
      <c r="AS392" s="143">
        <f>IF(Lopen!G391="Weg",Lopen!H391,0)</f>
        <v>0</v>
      </c>
      <c r="AT392" s="8">
        <f>IF(Lopen!G391="Veld",Lopen!H391,0)</f>
        <v>0</v>
      </c>
      <c r="AU392" s="8">
        <f>IF(Lopen!G391="Piste",Lopen!H391,0)</f>
        <v>0</v>
      </c>
      <c r="AV392" s="139"/>
      <c r="AW392" s="8">
        <f>IF(Lopen!E391="Herstel",Lopen!H391,0)</f>
        <v>0</v>
      </c>
      <c r="AX392" s="8">
        <f>IF(Lopen!E391="Extensieve duur",Lopen!H391,0)</f>
        <v>0</v>
      </c>
      <c r="AY392" s="8">
        <f>IF(Lopen!E391="Tempoloop",Lopen!H391,0)</f>
        <v>0</v>
      </c>
      <c r="AZ392" s="8">
        <f>IF(Lopen!E391="Wisselloop",Lopen!H391,0)</f>
        <v>0</v>
      </c>
      <c r="BA392" s="8">
        <f>IF(Lopen!E391="Blokloop",Lopen!H391,0)</f>
        <v>0</v>
      </c>
      <c r="BB392" s="8">
        <f>IF(Lopen!E391="Versnellingen",Lopen!H391,0)</f>
        <v>0</v>
      </c>
      <c r="BC392" s="8">
        <f>IF(Lopen!E391="Fartlek",Lopen!H391,0)</f>
        <v>0</v>
      </c>
      <c r="BD392" s="8">
        <f>IF(Lopen!E391="Krachttraining",Lopen!H391,0)</f>
        <v>0</v>
      </c>
      <c r="BE392" s="144">
        <f>IF(Lopen!E391="Wedstrijd",Lopen!H391,0)</f>
        <v>0</v>
      </c>
    </row>
    <row r="393" spans="1:57">
      <c r="A393" s="199"/>
      <c r="B393" s="19" t="s">
        <v>12</v>
      </c>
      <c r="C393" s="77">
        <v>40838</v>
      </c>
      <c r="D393" s="153"/>
      <c r="E393" s="86">
        <f>IF(Zwemmen!H392&gt;0,1,0)</f>
        <v>0</v>
      </c>
      <c r="F393" s="86">
        <f>IF(Fietsen!I392&gt;0,1,0)</f>
        <v>0</v>
      </c>
      <c r="G393" s="86">
        <f>IF(Lopen!H392&gt;0,1,0)</f>
        <v>0</v>
      </c>
      <c r="H393" s="107"/>
      <c r="I393" s="97">
        <f>IF(Zwemmen!E392="Zwembad Aalst",1,0)</f>
        <v>0</v>
      </c>
      <c r="J393" s="86">
        <f>IF(Zwemmen!E392="Zwembad Brussel",1,0)</f>
        <v>0</v>
      </c>
      <c r="K393" s="86">
        <f>IF(Zwemmen!E392="Zwembad Wachtebeke",1,0)</f>
        <v>0</v>
      </c>
      <c r="L393" s="86">
        <f>IF(Zwemmen!E392="Zwembad Ander",1,0)</f>
        <v>0</v>
      </c>
      <c r="M393" s="86">
        <f>IF(Zwemmen!E392="Open Water Nieuwdonk",1,0)</f>
        <v>0</v>
      </c>
      <c r="N393" s="86">
        <f>IF(Zwemmen!E392="Open Water Ander",1,0)</f>
        <v>0</v>
      </c>
      <c r="O393" s="104"/>
      <c r="P393" s="86">
        <f t="shared" si="17"/>
        <v>0</v>
      </c>
      <c r="Q393" s="86">
        <f t="shared" si="18"/>
        <v>0</v>
      </c>
      <c r="R393" s="104"/>
      <c r="S393" s="90">
        <f>IF(Zwemmen!F392="Techniek",Zwemmen!I392,0)</f>
        <v>0</v>
      </c>
      <c r="T393" s="90">
        <f>IF(Zwemmen!F392="Extensieve uithouding",Zwemmen!I392,0)</f>
        <v>0</v>
      </c>
      <c r="U393" s="90">
        <f>IF(Zwemmen!F392="Intensieve uithouding",Zwemmen!I392,0)</f>
        <v>0</v>
      </c>
      <c r="V393" s="90">
        <f>IF(Zwemmen!F392="Snelheid",Zwemmen!I392,0)</f>
        <v>0</v>
      </c>
      <c r="W393" s="98">
        <f>IF(Zwemmen!F392="Wedstrijd",Zwemmen!I392,0)</f>
        <v>0</v>
      </c>
      <c r="X393" s="124"/>
      <c r="Y393" s="122">
        <f>IF(Fietsen!H392="Wegfiets",Fietsen!I392,0)</f>
        <v>0</v>
      </c>
      <c r="Z393" s="122">
        <f>IF(Fietsen!H392="Tijdritfiets",Fietsen!I392,0)</f>
        <v>0</v>
      </c>
      <c r="AA393" s="122">
        <f>IF(Fietsen!H392="Mountainbike",Fietsen!I392,0)</f>
        <v>0</v>
      </c>
      <c r="AB393" s="124"/>
      <c r="AC393" s="122">
        <f>IF(Fietsen!G392="Weg",Fietsen!I392,0)</f>
        <v>0</v>
      </c>
      <c r="AD393" s="122">
        <f>IF(Fietsen!G392="Rollen",Fietsen!I392,0)</f>
        <v>0</v>
      </c>
      <c r="AE393" s="122">
        <f>IF(Fietsen!G392="Veld",Fietsen!I392,0)</f>
        <v>0</v>
      </c>
      <c r="AF393" s="125"/>
      <c r="AG393" s="122">
        <f>IF(Fietsen!E392="Herstel",Fietsen!I392,0)</f>
        <v>0</v>
      </c>
      <c r="AH393" s="122">
        <f>IF(Fietsen!E392="LSD",Fietsen!I392,0)</f>
        <v>0</v>
      </c>
      <c r="AI393" s="122">
        <f>IF(Fietsen!E392="Extensieve uithouding",Fietsen!I392,0)</f>
        <v>0</v>
      </c>
      <c r="AJ393" s="122">
        <f>IF(Fietsen!E392="Intensieve uithouding",Fietsen!I392,0)</f>
        <v>0</v>
      </c>
      <c r="AK393" s="122">
        <f>IF(Fietsen!E392="Interval/Blokken",Fietsen!I392,0)</f>
        <v>0</v>
      </c>
      <c r="AL393" s="122">
        <f>IF(Fietsen!E392="VO2max",Fietsen!I392,0)</f>
        <v>0</v>
      </c>
      <c r="AM393" s="122">
        <f>IF(Fietsen!E392="Snelheid",Fietsen!I392,0)</f>
        <v>0</v>
      </c>
      <c r="AN393" s="122">
        <f>IF(Fietsen!E392="Souplesse",Fietsen!I392,0)</f>
        <v>0</v>
      </c>
      <c r="AO393" s="122">
        <f>IF(Fietsen!E392="Krachtuithouding",Fietsen!I392,0)</f>
        <v>0</v>
      </c>
      <c r="AP393" s="122">
        <f>IF(Fietsen!E392="Explosieve kracht",Fietsen!I392,0)</f>
        <v>0</v>
      </c>
      <c r="AQ393" s="122">
        <f>IF(Fietsen!E392="Wedstrijd",Fietsen!I392,0)</f>
        <v>0</v>
      </c>
      <c r="AR393" s="125"/>
      <c r="AS393" s="141">
        <f>IF(Lopen!G392="Weg",Lopen!H392,0)</f>
        <v>0</v>
      </c>
      <c r="AT393" s="122">
        <f>IF(Lopen!G392="Veld",Lopen!H392,0)</f>
        <v>0</v>
      </c>
      <c r="AU393" s="122">
        <f>IF(Lopen!G392="Piste",Lopen!H392,0)</f>
        <v>0</v>
      </c>
      <c r="AV393" s="139"/>
      <c r="AW393" s="122">
        <f>IF(Lopen!E392="Herstel",Lopen!H392,0)</f>
        <v>0</v>
      </c>
      <c r="AX393" s="122">
        <f>IF(Lopen!E392="Extensieve duur",Lopen!H392,0)</f>
        <v>0</v>
      </c>
      <c r="AY393" s="122">
        <f>IF(Lopen!E392="Tempoloop",Lopen!H392,0)</f>
        <v>0</v>
      </c>
      <c r="AZ393" s="122">
        <f>IF(Lopen!E392="Wisselloop",Lopen!H392,0)</f>
        <v>0</v>
      </c>
      <c r="BA393" s="122">
        <f>IF(Lopen!E392="Blokloop",Lopen!H392,0)</f>
        <v>0</v>
      </c>
      <c r="BB393" s="122">
        <f>IF(Lopen!E392="Versnellingen",Lopen!H392,0)</f>
        <v>0</v>
      </c>
      <c r="BC393" s="122">
        <f>IF(Lopen!E392="Fartlek",Lopen!H392,0)</f>
        <v>0</v>
      </c>
      <c r="BD393" s="122">
        <f>IF(Lopen!E392="Krachttraining",Lopen!H392,0)</f>
        <v>0</v>
      </c>
      <c r="BE393" s="142">
        <f>IF(Lopen!E392="Wedstrijd",Lopen!H392,0)</f>
        <v>0</v>
      </c>
    </row>
    <row r="394" spans="1:57">
      <c r="A394" s="199"/>
      <c r="B394" s="19" t="s">
        <v>13</v>
      </c>
      <c r="C394" s="77">
        <v>40839</v>
      </c>
      <c r="D394" s="153"/>
      <c r="E394" s="86">
        <f>IF(Zwemmen!H393&gt;0,1,0)</f>
        <v>0</v>
      </c>
      <c r="F394" s="86">
        <f>IF(Fietsen!I393&gt;0,1,0)</f>
        <v>0</v>
      </c>
      <c r="G394" s="86">
        <f>IF(Lopen!H393&gt;0,1,0)</f>
        <v>0</v>
      </c>
      <c r="H394" s="107"/>
      <c r="I394" s="97">
        <f>IF(Zwemmen!E393="Zwembad Aalst",1,0)</f>
        <v>0</v>
      </c>
      <c r="J394" s="86">
        <f>IF(Zwemmen!E393="Zwembad Brussel",1,0)</f>
        <v>0</v>
      </c>
      <c r="K394" s="86">
        <f>IF(Zwemmen!E393="Zwembad Wachtebeke",1,0)</f>
        <v>0</v>
      </c>
      <c r="L394" s="86">
        <f>IF(Zwemmen!E393="Zwembad Ander",1,0)</f>
        <v>0</v>
      </c>
      <c r="M394" s="86">
        <f>IF(Zwemmen!E393="Open Water Nieuwdonk",1,0)</f>
        <v>0</v>
      </c>
      <c r="N394" s="86">
        <f>IF(Zwemmen!E393="Open Water Ander",1,0)</f>
        <v>0</v>
      </c>
      <c r="O394" s="104"/>
      <c r="P394" s="86">
        <f t="shared" si="17"/>
        <v>0</v>
      </c>
      <c r="Q394" s="86">
        <f t="shared" si="18"/>
        <v>0</v>
      </c>
      <c r="R394" s="104"/>
      <c r="S394" s="90">
        <f>IF(Zwemmen!F393="Techniek",Zwemmen!I393,0)</f>
        <v>0</v>
      </c>
      <c r="T394" s="90">
        <f>IF(Zwemmen!F393="Extensieve uithouding",Zwemmen!I393,0)</f>
        <v>0</v>
      </c>
      <c r="U394" s="90">
        <f>IF(Zwemmen!F393="Intensieve uithouding",Zwemmen!I393,0)</f>
        <v>0</v>
      </c>
      <c r="V394" s="90">
        <f>IF(Zwemmen!F393="Snelheid",Zwemmen!I393,0)</f>
        <v>0</v>
      </c>
      <c r="W394" s="98">
        <f>IF(Zwemmen!F393="Wedstrijd",Zwemmen!I393,0)</f>
        <v>0</v>
      </c>
      <c r="X394" s="124"/>
      <c r="Y394" s="122">
        <f>IF(Fietsen!H393="Wegfiets",Fietsen!I393,0)</f>
        <v>0</v>
      </c>
      <c r="Z394" s="122">
        <f>IF(Fietsen!H393="Tijdritfiets",Fietsen!I393,0)</f>
        <v>0</v>
      </c>
      <c r="AA394" s="122">
        <f>IF(Fietsen!H393="Mountainbike",Fietsen!I393,0)</f>
        <v>0</v>
      </c>
      <c r="AB394" s="124"/>
      <c r="AC394" s="122">
        <f>IF(Fietsen!G393="Weg",Fietsen!I393,0)</f>
        <v>0</v>
      </c>
      <c r="AD394" s="122">
        <f>IF(Fietsen!G393="Rollen",Fietsen!I393,0)</f>
        <v>0</v>
      </c>
      <c r="AE394" s="122">
        <f>IF(Fietsen!G393="Veld",Fietsen!I393,0)</f>
        <v>0</v>
      </c>
      <c r="AF394" s="125"/>
      <c r="AG394" s="122">
        <f>IF(Fietsen!E393="Herstel",Fietsen!I393,0)</f>
        <v>0</v>
      </c>
      <c r="AH394" s="122">
        <f>IF(Fietsen!E393="LSD",Fietsen!I393,0)</f>
        <v>0</v>
      </c>
      <c r="AI394" s="122">
        <f>IF(Fietsen!E393="Extensieve uithouding",Fietsen!I393,0)</f>
        <v>0</v>
      </c>
      <c r="AJ394" s="122">
        <f>IF(Fietsen!E393="Intensieve uithouding",Fietsen!I393,0)</f>
        <v>0</v>
      </c>
      <c r="AK394" s="122">
        <f>IF(Fietsen!E393="Interval/Blokken",Fietsen!I393,0)</f>
        <v>0</v>
      </c>
      <c r="AL394" s="122">
        <f>IF(Fietsen!E393="VO2max",Fietsen!I393,0)</f>
        <v>0</v>
      </c>
      <c r="AM394" s="122">
        <f>IF(Fietsen!E393="Snelheid",Fietsen!I393,0)</f>
        <v>0</v>
      </c>
      <c r="AN394" s="122">
        <f>IF(Fietsen!E393="Souplesse",Fietsen!I393,0)</f>
        <v>0</v>
      </c>
      <c r="AO394" s="122">
        <f>IF(Fietsen!E393="Krachtuithouding",Fietsen!I393,0)</f>
        <v>0</v>
      </c>
      <c r="AP394" s="122">
        <f>IF(Fietsen!E393="Explosieve kracht",Fietsen!I393,0)</f>
        <v>0</v>
      </c>
      <c r="AQ394" s="122">
        <f>IF(Fietsen!E393="Wedstrijd",Fietsen!I393,0)</f>
        <v>0</v>
      </c>
      <c r="AR394" s="125"/>
      <c r="AS394" s="141">
        <f>IF(Lopen!G393="Weg",Lopen!H393,0)</f>
        <v>0</v>
      </c>
      <c r="AT394" s="122">
        <f>IF(Lopen!G393="Veld",Lopen!H393,0)</f>
        <v>0</v>
      </c>
      <c r="AU394" s="122">
        <f>IF(Lopen!G393="Piste",Lopen!H393,0)</f>
        <v>0</v>
      </c>
      <c r="AV394" s="139"/>
      <c r="AW394" s="122">
        <f>IF(Lopen!E393="Herstel",Lopen!H393,0)</f>
        <v>0</v>
      </c>
      <c r="AX394" s="122">
        <f>IF(Lopen!E393="Extensieve duur",Lopen!H393,0)</f>
        <v>0</v>
      </c>
      <c r="AY394" s="122">
        <f>IF(Lopen!E393="Tempoloop",Lopen!H393,0)</f>
        <v>0</v>
      </c>
      <c r="AZ394" s="122">
        <f>IF(Lopen!E393="Wisselloop",Lopen!H393,0)</f>
        <v>0</v>
      </c>
      <c r="BA394" s="122">
        <f>IF(Lopen!E393="Blokloop",Lopen!H393,0)</f>
        <v>0</v>
      </c>
      <c r="BB394" s="122">
        <f>IF(Lopen!E393="Versnellingen",Lopen!H393,0)</f>
        <v>0</v>
      </c>
      <c r="BC394" s="122">
        <f>IF(Lopen!E393="Fartlek",Lopen!H393,0)</f>
        <v>0</v>
      </c>
      <c r="BD394" s="122">
        <f>IF(Lopen!E393="Krachttraining",Lopen!H393,0)</f>
        <v>0</v>
      </c>
      <c r="BE394" s="142">
        <f>IF(Lopen!E393="Wedstrijd",Lopen!H393,0)</f>
        <v>0</v>
      </c>
    </row>
    <row r="395" spans="1:57">
      <c r="A395" s="199" t="s">
        <v>76</v>
      </c>
      <c r="B395" s="83" t="s">
        <v>14</v>
      </c>
      <c r="C395" s="75">
        <v>40840</v>
      </c>
      <c r="D395" s="153"/>
      <c r="E395" s="85">
        <f>IF(Zwemmen!H394&gt;0,1,0)</f>
        <v>0</v>
      </c>
      <c r="F395" s="85">
        <f>IF(Fietsen!I394&gt;0,1,0)</f>
        <v>0</v>
      </c>
      <c r="G395" s="85">
        <f>IF(Lopen!H394&gt;0,1,0)</f>
        <v>0</v>
      </c>
      <c r="H395" s="107"/>
      <c r="I395" s="95">
        <f>IF(Zwemmen!E394="Zwembad Aalst",1,0)</f>
        <v>0</v>
      </c>
      <c r="J395" s="85">
        <f>IF(Zwemmen!E394="Zwembad Brussel",1,0)</f>
        <v>0</v>
      </c>
      <c r="K395" s="85">
        <f>IF(Zwemmen!E394="Zwembad Wachtebeke",1,0)</f>
        <v>0</v>
      </c>
      <c r="L395" s="85">
        <f>IF(Zwemmen!E394="Zwembad Ander",1,0)</f>
        <v>0</v>
      </c>
      <c r="M395" s="85">
        <f>IF(Zwemmen!E394="Open Water Nieuwdonk",1,0)</f>
        <v>0</v>
      </c>
      <c r="N395" s="85">
        <f>IF(Zwemmen!E394="Open Water Ander",1,0)</f>
        <v>0</v>
      </c>
      <c r="O395" s="104"/>
      <c r="P395" s="85">
        <f t="shared" si="17"/>
        <v>0</v>
      </c>
      <c r="Q395" s="85">
        <f t="shared" si="18"/>
        <v>0</v>
      </c>
      <c r="R395" s="104"/>
      <c r="S395" s="89">
        <f>IF(Zwemmen!F394="Techniek",Zwemmen!I394,0)</f>
        <v>0</v>
      </c>
      <c r="T395" s="89">
        <f>IF(Zwemmen!F394="Extensieve uithouding",Zwemmen!I394,0)</f>
        <v>0</v>
      </c>
      <c r="U395" s="89">
        <f>IF(Zwemmen!F394="Intensieve uithouding",Zwemmen!I394,0)</f>
        <v>0</v>
      </c>
      <c r="V395" s="89">
        <f>IF(Zwemmen!F394="Snelheid",Zwemmen!I394,0)</f>
        <v>0</v>
      </c>
      <c r="W395" s="96">
        <f>IF(Zwemmen!F394="Wedstrijd",Zwemmen!I394,0)</f>
        <v>0</v>
      </c>
      <c r="X395" s="124"/>
      <c r="Y395" s="8">
        <f>IF(Fietsen!H394="Wegfiets",Fietsen!I394,0)</f>
        <v>0</v>
      </c>
      <c r="Z395" s="8">
        <f>IF(Fietsen!H394="Tijdritfiets",Fietsen!I394,0)</f>
        <v>0</v>
      </c>
      <c r="AA395" s="8">
        <f>IF(Fietsen!H394="Mountainbike",Fietsen!I394,0)</f>
        <v>0</v>
      </c>
      <c r="AB395" s="124"/>
      <c r="AC395" s="8">
        <f>IF(Fietsen!G394="Weg",Fietsen!I394,0)</f>
        <v>0</v>
      </c>
      <c r="AD395" s="8">
        <f>IF(Fietsen!G394="Rollen",Fietsen!I394,0)</f>
        <v>0</v>
      </c>
      <c r="AE395" s="8">
        <f>IF(Fietsen!G394="Veld",Fietsen!I394,0)</f>
        <v>0</v>
      </c>
      <c r="AF395" s="125"/>
      <c r="AG395" s="8">
        <f>IF(Fietsen!E394="Herstel",Fietsen!I394,0)</f>
        <v>0</v>
      </c>
      <c r="AH395" s="8">
        <f>IF(Fietsen!E394="LSD",Fietsen!I394,0)</f>
        <v>0</v>
      </c>
      <c r="AI395" s="8">
        <f>IF(Fietsen!E394="Extensieve uithouding",Fietsen!I394,0)</f>
        <v>0</v>
      </c>
      <c r="AJ395" s="8">
        <f>IF(Fietsen!E394="Intensieve uithouding",Fietsen!I394,0)</f>
        <v>0</v>
      </c>
      <c r="AK395" s="8">
        <f>IF(Fietsen!E394="Interval/Blokken",Fietsen!I394,0)</f>
        <v>0</v>
      </c>
      <c r="AL395" s="8">
        <f>IF(Fietsen!E394="VO2max",Fietsen!I394,0)</f>
        <v>0</v>
      </c>
      <c r="AM395" s="8">
        <f>IF(Fietsen!E394="Snelheid",Fietsen!I394,0)</f>
        <v>0</v>
      </c>
      <c r="AN395" s="8">
        <f>IF(Fietsen!E394="Souplesse",Fietsen!I394,0)</f>
        <v>0</v>
      </c>
      <c r="AO395" s="8">
        <f>IF(Fietsen!E394="Krachtuithouding",Fietsen!I394,0)</f>
        <v>0</v>
      </c>
      <c r="AP395" s="8">
        <f>IF(Fietsen!E394="Explosieve kracht",Fietsen!I394,0)</f>
        <v>0</v>
      </c>
      <c r="AQ395" s="8">
        <f>IF(Fietsen!E394="Wedstrijd",Fietsen!I394,0)</f>
        <v>0</v>
      </c>
      <c r="AR395" s="125"/>
      <c r="AS395" s="143">
        <f>IF(Lopen!G394="Weg",Lopen!H394,0)</f>
        <v>0</v>
      </c>
      <c r="AT395" s="8">
        <f>IF(Lopen!G394="Veld",Lopen!H394,0)</f>
        <v>0</v>
      </c>
      <c r="AU395" s="8">
        <f>IF(Lopen!G394="Piste",Lopen!H394,0)</f>
        <v>0</v>
      </c>
      <c r="AV395" s="139"/>
      <c r="AW395" s="8">
        <f>IF(Lopen!E394="Herstel",Lopen!H394,0)</f>
        <v>0</v>
      </c>
      <c r="AX395" s="8">
        <f>IF(Lopen!E394="Extensieve duur",Lopen!H394,0)</f>
        <v>0</v>
      </c>
      <c r="AY395" s="8">
        <f>IF(Lopen!E394="Tempoloop",Lopen!H394,0)</f>
        <v>0</v>
      </c>
      <c r="AZ395" s="8">
        <f>IF(Lopen!E394="Wisselloop",Lopen!H394,0)</f>
        <v>0</v>
      </c>
      <c r="BA395" s="8">
        <f>IF(Lopen!E394="Blokloop",Lopen!H394,0)</f>
        <v>0</v>
      </c>
      <c r="BB395" s="8">
        <f>IF(Lopen!E394="Versnellingen",Lopen!H394,0)</f>
        <v>0</v>
      </c>
      <c r="BC395" s="8">
        <f>IF(Lopen!E394="Fartlek",Lopen!H394,0)</f>
        <v>0</v>
      </c>
      <c r="BD395" s="8">
        <f>IF(Lopen!E394="Krachttraining",Lopen!H394,0)</f>
        <v>0</v>
      </c>
      <c r="BE395" s="144">
        <f>IF(Lopen!E394="Wedstrijd",Lopen!H394,0)</f>
        <v>0</v>
      </c>
    </row>
    <row r="396" spans="1:57">
      <c r="A396" s="199"/>
      <c r="B396" s="83" t="s">
        <v>15</v>
      </c>
      <c r="C396" s="75">
        <v>40841</v>
      </c>
      <c r="D396" s="153"/>
      <c r="E396" s="85">
        <f>IF(Zwemmen!H395&gt;0,1,0)</f>
        <v>0</v>
      </c>
      <c r="F396" s="85">
        <f>IF(Fietsen!I395&gt;0,1,0)</f>
        <v>0</v>
      </c>
      <c r="G396" s="85">
        <f>IF(Lopen!H395&gt;0,1,0)</f>
        <v>0</v>
      </c>
      <c r="H396" s="107"/>
      <c r="I396" s="95">
        <f>IF(Zwemmen!E395="Zwembad Aalst",1,0)</f>
        <v>0</v>
      </c>
      <c r="J396" s="85">
        <f>IF(Zwemmen!E395="Zwembad Brussel",1,0)</f>
        <v>0</v>
      </c>
      <c r="K396" s="85">
        <f>IF(Zwemmen!E395="Zwembad Wachtebeke",1,0)</f>
        <v>0</v>
      </c>
      <c r="L396" s="85">
        <f>IF(Zwemmen!E395="Zwembad Ander",1,0)</f>
        <v>0</v>
      </c>
      <c r="M396" s="85">
        <f>IF(Zwemmen!E395="Open Water Nieuwdonk",1,0)</f>
        <v>0</v>
      </c>
      <c r="N396" s="85">
        <f>IF(Zwemmen!E395="Open Water Ander",1,0)</f>
        <v>0</v>
      </c>
      <c r="O396" s="104"/>
      <c r="P396" s="85">
        <f t="shared" si="17"/>
        <v>0</v>
      </c>
      <c r="Q396" s="85">
        <f t="shared" si="18"/>
        <v>0</v>
      </c>
      <c r="R396" s="104"/>
      <c r="S396" s="89">
        <f>IF(Zwemmen!F395="Techniek",Zwemmen!I395,0)</f>
        <v>0</v>
      </c>
      <c r="T396" s="89">
        <f>IF(Zwemmen!F395="Extensieve uithouding",Zwemmen!I395,0)</f>
        <v>0</v>
      </c>
      <c r="U396" s="89">
        <f>IF(Zwemmen!F395="Intensieve uithouding",Zwemmen!I395,0)</f>
        <v>0</v>
      </c>
      <c r="V396" s="89">
        <f>IF(Zwemmen!F395="Snelheid",Zwemmen!I395,0)</f>
        <v>0</v>
      </c>
      <c r="W396" s="96">
        <f>IF(Zwemmen!F395="Wedstrijd",Zwemmen!I395,0)</f>
        <v>0</v>
      </c>
      <c r="X396" s="124"/>
      <c r="Y396" s="8">
        <f>IF(Fietsen!H395="Wegfiets",Fietsen!I395,0)</f>
        <v>0</v>
      </c>
      <c r="Z396" s="8">
        <f>IF(Fietsen!H395="Tijdritfiets",Fietsen!I395,0)</f>
        <v>0</v>
      </c>
      <c r="AA396" s="8">
        <f>IF(Fietsen!H395="Mountainbike",Fietsen!I395,0)</f>
        <v>0</v>
      </c>
      <c r="AB396" s="124"/>
      <c r="AC396" s="8">
        <f>IF(Fietsen!G395="Weg",Fietsen!I395,0)</f>
        <v>0</v>
      </c>
      <c r="AD396" s="8">
        <f>IF(Fietsen!G395="Rollen",Fietsen!I395,0)</f>
        <v>0</v>
      </c>
      <c r="AE396" s="8">
        <f>IF(Fietsen!G395="Veld",Fietsen!I395,0)</f>
        <v>0</v>
      </c>
      <c r="AF396" s="125"/>
      <c r="AG396" s="8">
        <f>IF(Fietsen!E395="Herstel",Fietsen!I395,0)</f>
        <v>0</v>
      </c>
      <c r="AH396" s="8">
        <f>IF(Fietsen!E395="LSD",Fietsen!I395,0)</f>
        <v>0</v>
      </c>
      <c r="AI396" s="8">
        <f>IF(Fietsen!E395="Extensieve uithouding",Fietsen!I395,0)</f>
        <v>0</v>
      </c>
      <c r="AJ396" s="8">
        <f>IF(Fietsen!E395="Intensieve uithouding",Fietsen!I395,0)</f>
        <v>0</v>
      </c>
      <c r="AK396" s="8">
        <f>IF(Fietsen!E395="Interval/Blokken",Fietsen!I395,0)</f>
        <v>0</v>
      </c>
      <c r="AL396" s="8">
        <f>IF(Fietsen!E395="VO2max",Fietsen!I395,0)</f>
        <v>0</v>
      </c>
      <c r="AM396" s="8">
        <f>IF(Fietsen!E395="Snelheid",Fietsen!I395,0)</f>
        <v>0</v>
      </c>
      <c r="AN396" s="8">
        <f>IF(Fietsen!E395="Souplesse",Fietsen!I395,0)</f>
        <v>0</v>
      </c>
      <c r="AO396" s="8">
        <f>IF(Fietsen!E395="Krachtuithouding",Fietsen!I395,0)</f>
        <v>0</v>
      </c>
      <c r="AP396" s="8">
        <f>IF(Fietsen!E395="Explosieve kracht",Fietsen!I395,0)</f>
        <v>0</v>
      </c>
      <c r="AQ396" s="8">
        <f>IF(Fietsen!E395="Wedstrijd",Fietsen!I395,0)</f>
        <v>0</v>
      </c>
      <c r="AR396" s="125"/>
      <c r="AS396" s="143">
        <f>IF(Lopen!G395="Weg",Lopen!H395,0)</f>
        <v>0</v>
      </c>
      <c r="AT396" s="8">
        <f>IF(Lopen!G395="Veld",Lopen!H395,0)</f>
        <v>0</v>
      </c>
      <c r="AU396" s="8">
        <f>IF(Lopen!G395="Piste",Lopen!H395,0)</f>
        <v>0</v>
      </c>
      <c r="AV396" s="139"/>
      <c r="AW396" s="8">
        <f>IF(Lopen!E395="Herstel",Lopen!H395,0)</f>
        <v>0</v>
      </c>
      <c r="AX396" s="8">
        <f>IF(Lopen!E395="Extensieve duur",Lopen!H395,0)</f>
        <v>0</v>
      </c>
      <c r="AY396" s="8">
        <f>IF(Lopen!E395="Tempoloop",Lopen!H395,0)</f>
        <v>0</v>
      </c>
      <c r="AZ396" s="8">
        <f>IF(Lopen!E395="Wisselloop",Lopen!H395,0)</f>
        <v>0</v>
      </c>
      <c r="BA396" s="8">
        <f>IF(Lopen!E395="Blokloop",Lopen!H395,0)</f>
        <v>0</v>
      </c>
      <c r="BB396" s="8">
        <f>IF(Lopen!E395="Versnellingen",Lopen!H395,0)</f>
        <v>0</v>
      </c>
      <c r="BC396" s="8">
        <f>IF(Lopen!E395="Fartlek",Lopen!H395,0)</f>
        <v>0</v>
      </c>
      <c r="BD396" s="8">
        <f>IF(Lopen!E395="Krachttraining",Lopen!H395,0)</f>
        <v>0</v>
      </c>
      <c r="BE396" s="144">
        <f>IF(Lopen!E395="Wedstrijd",Lopen!H395,0)</f>
        <v>0</v>
      </c>
    </row>
    <row r="397" spans="1:57">
      <c r="A397" s="199"/>
      <c r="B397" s="83" t="s">
        <v>16</v>
      </c>
      <c r="C397" s="75">
        <v>40842</v>
      </c>
      <c r="D397" s="153"/>
      <c r="E397" s="85">
        <f>IF(Zwemmen!H396&gt;0,1,0)</f>
        <v>0</v>
      </c>
      <c r="F397" s="85">
        <f>IF(Fietsen!I396&gt;0,1,0)</f>
        <v>0</v>
      </c>
      <c r="G397" s="85">
        <f>IF(Lopen!H396&gt;0,1,0)</f>
        <v>0</v>
      </c>
      <c r="H397" s="107"/>
      <c r="I397" s="95">
        <f>IF(Zwemmen!E396="Zwembad Aalst",1,0)</f>
        <v>0</v>
      </c>
      <c r="J397" s="85">
        <f>IF(Zwemmen!E396="Zwembad Brussel",1,0)</f>
        <v>0</v>
      </c>
      <c r="K397" s="85">
        <f>IF(Zwemmen!E396="Zwembad Wachtebeke",1,0)</f>
        <v>0</v>
      </c>
      <c r="L397" s="85">
        <f>IF(Zwemmen!E396="Zwembad Ander",1,0)</f>
        <v>0</v>
      </c>
      <c r="M397" s="85">
        <f>IF(Zwemmen!E396="Open Water Nieuwdonk",1,0)</f>
        <v>0</v>
      </c>
      <c r="N397" s="85">
        <f>IF(Zwemmen!E396="Open Water Ander",1,0)</f>
        <v>0</v>
      </c>
      <c r="O397" s="104"/>
      <c r="P397" s="85">
        <f t="shared" si="17"/>
        <v>0</v>
      </c>
      <c r="Q397" s="85">
        <f t="shared" si="18"/>
        <v>0</v>
      </c>
      <c r="R397" s="104"/>
      <c r="S397" s="89">
        <f>IF(Zwemmen!F396="Techniek",Zwemmen!I396,0)</f>
        <v>0</v>
      </c>
      <c r="T397" s="89">
        <f>IF(Zwemmen!F396="Extensieve uithouding",Zwemmen!I396,0)</f>
        <v>0</v>
      </c>
      <c r="U397" s="89">
        <f>IF(Zwemmen!F396="Intensieve uithouding",Zwemmen!I396,0)</f>
        <v>0</v>
      </c>
      <c r="V397" s="89">
        <f>IF(Zwemmen!F396="Snelheid",Zwemmen!I396,0)</f>
        <v>0</v>
      </c>
      <c r="W397" s="96">
        <f>IF(Zwemmen!F396="Wedstrijd",Zwemmen!I396,0)</f>
        <v>0</v>
      </c>
      <c r="X397" s="124"/>
      <c r="Y397" s="8">
        <f>IF(Fietsen!H396="Wegfiets",Fietsen!I396,0)</f>
        <v>0</v>
      </c>
      <c r="Z397" s="8">
        <f>IF(Fietsen!H396="Tijdritfiets",Fietsen!I396,0)</f>
        <v>0</v>
      </c>
      <c r="AA397" s="8">
        <f>IF(Fietsen!H396="Mountainbike",Fietsen!I396,0)</f>
        <v>0</v>
      </c>
      <c r="AB397" s="124"/>
      <c r="AC397" s="8">
        <f>IF(Fietsen!G396="Weg",Fietsen!I396,0)</f>
        <v>0</v>
      </c>
      <c r="AD397" s="8">
        <f>IF(Fietsen!G396="Rollen",Fietsen!I396,0)</f>
        <v>0</v>
      </c>
      <c r="AE397" s="8">
        <f>IF(Fietsen!G396="Veld",Fietsen!I396,0)</f>
        <v>0</v>
      </c>
      <c r="AF397" s="125"/>
      <c r="AG397" s="8">
        <f>IF(Fietsen!E396="Herstel",Fietsen!I396,0)</f>
        <v>0</v>
      </c>
      <c r="AH397" s="8">
        <f>IF(Fietsen!E396="LSD",Fietsen!I396,0)</f>
        <v>0</v>
      </c>
      <c r="AI397" s="8">
        <f>IF(Fietsen!E396="Extensieve uithouding",Fietsen!I396,0)</f>
        <v>0</v>
      </c>
      <c r="AJ397" s="8">
        <f>IF(Fietsen!E396="Intensieve uithouding",Fietsen!I396,0)</f>
        <v>0</v>
      </c>
      <c r="AK397" s="8">
        <f>IF(Fietsen!E396="Interval/Blokken",Fietsen!I396,0)</f>
        <v>0</v>
      </c>
      <c r="AL397" s="8">
        <f>IF(Fietsen!E396="VO2max",Fietsen!I396,0)</f>
        <v>0</v>
      </c>
      <c r="AM397" s="8">
        <f>IF(Fietsen!E396="Snelheid",Fietsen!I396,0)</f>
        <v>0</v>
      </c>
      <c r="AN397" s="8">
        <f>IF(Fietsen!E396="Souplesse",Fietsen!I396,0)</f>
        <v>0</v>
      </c>
      <c r="AO397" s="8">
        <f>IF(Fietsen!E396="Krachtuithouding",Fietsen!I396,0)</f>
        <v>0</v>
      </c>
      <c r="AP397" s="8">
        <f>IF(Fietsen!E396="Explosieve kracht",Fietsen!I396,0)</f>
        <v>0</v>
      </c>
      <c r="AQ397" s="8">
        <f>IF(Fietsen!E396="Wedstrijd",Fietsen!I396,0)</f>
        <v>0</v>
      </c>
      <c r="AR397" s="125"/>
      <c r="AS397" s="143">
        <f>IF(Lopen!G396="Weg",Lopen!H396,0)</f>
        <v>0</v>
      </c>
      <c r="AT397" s="8">
        <f>IF(Lopen!G396="Veld",Lopen!H396,0)</f>
        <v>0</v>
      </c>
      <c r="AU397" s="8">
        <f>IF(Lopen!G396="Piste",Lopen!H396,0)</f>
        <v>0</v>
      </c>
      <c r="AV397" s="139"/>
      <c r="AW397" s="8">
        <f>IF(Lopen!E396="Herstel",Lopen!H396,0)</f>
        <v>0</v>
      </c>
      <c r="AX397" s="8">
        <f>IF(Lopen!E396="Extensieve duur",Lopen!H396,0)</f>
        <v>0</v>
      </c>
      <c r="AY397" s="8">
        <f>IF(Lopen!E396="Tempoloop",Lopen!H396,0)</f>
        <v>0</v>
      </c>
      <c r="AZ397" s="8">
        <f>IF(Lopen!E396="Wisselloop",Lopen!H396,0)</f>
        <v>0</v>
      </c>
      <c r="BA397" s="8">
        <f>IF(Lopen!E396="Blokloop",Lopen!H396,0)</f>
        <v>0</v>
      </c>
      <c r="BB397" s="8">
        <f>IF(Lopen!E396="Versnellingen",Lopen!H396,0)</f>
        <v>0</v>
      </c>
      <c r="BC397" s="8">
        <f>IF(Lopen!E396="Fartlek",Lopen!H396,0)</f>
        <v>0</v>
      </c>
      <c r="BD397" s="8">
        <f>IF(Lopen!E396="Krachttraining",Lopen!H396,0)</f>
        <v>0</v>
      </c>
      <c r="BE397" s="144">
        <f>IF(Lopen!E396="Wedstrijd",Lopen!H396,0)</f>
        <v>0</v>
      </c>
    </row>
    <row r="398" spans="1:57">
      <c r="A398" s="199"/>
      <c r="B398" s="83" t="s">
        <v>17</v>
      </c>
      <c r="C398" s="75">
        <v>40843</v>
      </c>
      <c r="D398" s="153"/>
      <c r="E398" s="85">
        <f>IF(Zwemmen!H397&gt;0,1,0)</f>
        <v>0</v>
      </c>
      <c r="F398" s="85">
        <f>IF(Fietsen!I397&gt;0,1,0)</f>
        <v>0</v>
      </c>
      <c r="G398" s="85">
        <f>IF(Lopen!H397&gt;0,1,0)</f>
        <v>0</v>
      </c>
      <c r="H398" s="107"/>
      <c r="I398" s="95">
        <f>IF(Zwemmen!E397="Zwembad Aalst",1,0)</f>
        <v>0</v>
      </c>
      <c r="J398" s="85">
        <f>IF(Zwemmen!E397="Zwembad Brussel",1,0)</f>
        <v>0</v>
      </c>
      <c r="K398" s="85">
        <f>IF(Zwemmen!E397="Zwembad Wachtebeke",1,0)</f>
        <v>0</v>
      </c>
      <c r="L398" s="85">
        <f>IF(Zwemmen!E397="Zwembad Ander",1,0)</f>
        <v>0</v>
      </c>
      <c r="M398" s="85">
        <f>IF(Zwemmen!E397="Open Water Nieuwdonk",1,0)</f>
        <v>0</v>
      </c>
      <c r="N398" s="85">
        <f>IF(Zwemmen!E397="Open Water Ander",1,0)</f>
        <v>0</v>
      </c>
      <c r="O398" s="104"/>
      <c r="P398" s="85">
        <f t="shared" si="17"/>
        <v>0</v>
      </c>
      <c r="Q398" s="85">
        <f t="shared" si="18"/>
        <v>0</v>
      </c>
      <c r="R398" s="104"/>
      <c r="S398" s="89">
        <f>IF(Zwemmen!F397="Techniek",Zwemmen!I397,0)</f>
        <v>0</v>
      </c>
      <c r="T398" s="89">
        <f>IF(Zwemmen!F397="Extensieve uithouding",Zwemmen!I397,0)</f>
        <v>0</v>
      </c>
      <c r="U398" s="89">
        <f>IF(Zwemmen!F397="Intensieve uithouding",Zwemmen!I397,0)</f>
        <v>0</v>
      </c>
      <c r="V398" s="89">
        <f>IF(Zwemmen!F397="Snelheid",Zwemmen!I397,0)</f>
        <v>0</v>
      </c>
      <c r="W398" s="96">
        <f>IF(Zwemmen!F397="Wedstrijd",Zwemmen!I397,0)</f>
        <v>0</v>
      </c>
      <c r="X398" s="124"/>
      <c r="Y398" s="8">
        <f>IF(Fietsen!H397="Wegfiets",Fietsen!I397,0)</f>
        <v>0</v>
      </c>
      <c r="Z398" s="8">
        <f>IF(Fietsen!H397="Tijdritfiets",Fietsen!I397,0)</f>
        <v>0</v>
      </c>
      <c r="AA398" s="8">
        <f>IF(Fietsen!H397="Mountainbike",Fietsen!I397,0)</f>
        <v>0</v>
      </c>
      <c r="AB398" s="124"/>
      <c r="AC398" s="8">
        <f>IF(Fietsen!G397="Weg",Fietsen!I397,0)</f>
        <v>0</v>
      </c>
      <c r="AD398" s="8">
        <f>IF(Fietsen!G397="Rollen",Fietsen!I397,0)</f>
        <v>0</v>
      </c>
      <c r="AE398" s="8">
        <f>IF(Fietsen!G397="Veld",Fietsen!I397,0)</f>
        <v>0</v>
      </c>
      <c r="AF398" s="125"/>
      <c r="AG398" s="8">
        <f>IF(Fietsen!E397="Herstel",Fietsen!I397,0)</f>
        <v>0</v>
      </c>
      <c r="AH398" s="8">
        <f>IF(Fietsen!E397="LSD",Fietsen!I397,0)</f>
        <v>0</v>
      </c>
      <c r="AI398" s="8">
        <f>IF(Fietsen!E397="Extensieve uithouding",Fietsen!I397,0)</f>
        <v>0</v>
      </c>
      <c r="AJ398" s="8">
        <f>IF(Fietsen!E397="Intensieve uithouding",Fietsen!I397,0)</f>
        <v>0</v>
      </c>
      <c r="AK398" s="8">
        <f>IF(Fietsen!E397="Interval/Blokken",Fietsen!I397,0)</f>
        <v>0</v>
      </c>
      <c r="AL398" s="8">
        <f>IF(Fietsen!E397="VO2max",Fietsen!I397,0)</f>
        <v>0</v>
      </c>
      <c r="AM398" s="8">
        <f>IF(Fietsen!E397="Snelheid",Fietsen!I397,0)</f>
        <v>0</v>
      </c>
      <c r="AN398" s="8">
        <f>IF(Fietsen!E397="Souplesse",Fietsen!I397,0)</f>
        <v>0</v>
      </c>
      <c r="AO398" s="8">
        <f>IF(Fietsen!E397="Krachtuithouding",Fietsen!I397,0)</f>
        <v>0</v>
      </c>
      <c r="AP398" s="8">
        <f>IF(Fietsen!E397="Explosieve kracht",Fietsen!I397,0)</f>
        <v>0</v>
      </c>
      <c r="AQ398" s="8">
        <f>IF(Fietsen!E397="Wedstrijd",Fietsen!I397,0)</f>
        <v>0</v>
      </c>
      <c r="AR398" s="125"/>
      <c r="AS398" s="143">
        <f>IF(Lopen!G397="Weg",Lopen!H397,0)</f>
        <v>0</v>
      </c>
      <c r="AT398" s="8">
        <f>IF(Lopen!G397="Veld",Lopen!H397,0)</f>
        <v>0</v>
      </c>
      <c r="AU398" s="8">
        <f>IF(Lopen!G397="Piste",Lopen!H397,0)</f>
        <v>0</v>
      </c>
      <c r="AV398" s="139"/>
      <c r="AW398" s="8">
        <f>IF(Lopen!E397="Herstel",Lopen!H397,0)</f>
        <v>0</v>
      </c>
      <c r="AX398" s="8">
        <f>IF(Lopen!E397="Extensieve duur",Lopen!H397,0)</f>
        <v>0</v>
      </c>
      <c r="AY398" s="8">
        <f>IF(Lopen!E397="Tempoloop",Lopen!H397,0)</f>
        <v>0</v>
      </c>
      <c r="AZ398" s="8">
        <f>IF(Lopen!E397="Wisselloop",Lopen!H397,0)</f>
        <v>0</v>
      </c>
      <c r="BA398" s="8">
        <f>IF(Lopen!E397="Blokloop",Lopen!H397,0)</f>
        <v>0</v>
      </c>
      <c r="BB398" s="8">
        <f>IF(Lopen!E397="Versnellingen",Lopen!H397,0)</f>
        <v>0</v>
      </c>
      <c r="BC398" s="8">
        <f>IF(Lopen!E397="Fartlek",Lopen!H397,0)</f>
        <v>0</v>
      </c>
      <c r="BD398" s="8">
        <f>IF(Lopen!E397="Krachttraining",Lopen!H397,0)</f>
        <v>0</v>
      </c>
      <c r="BE398" s="144">
        <f>IF(Lopen!E397="Wedstrijd",Lopen!H397,0)</f>
        <v>0</v>
      </c>
    </row>
    <row r="399" spans="1:57">
      <c r="A399" s="199"/>
      <c r="B399" s="83" t="s">
        <v>11</v>
      </c>
      <c r="C399" s="75">
        <v>40844</v>
      </c>
      <c r="D399" s="153"/>
      <c r="E399" s="85">
        <f>IF(Zwemmen!H398&gt;0,1,0)</f>
        <v>0</v>
      </c>
      <c r="F399" s="85">
        <f>IF(Fietsen!I398&gt;0,1,0)</f>
        <v>0</v>
      </c>
      <c r="G399" s="85">
        <f>IF(Lopen!H398&gt;0,1,0)</f>
        <v>0</v>
      </c>
      <c r="H399" s="107"/>
      <c r="I399" s="95">
        <f>IF(Zwemmen!E398="Zwembad Aalst",1,0)</f>
        <v>0</v>
      </c>
      <c r="J399" s="85">
        <f>IF(Zwemmen!E398="Zwembad Brussel",1,0)</f>
        <v>0</v>
      </c>
      <c r="K399" s="85">
        <f>IF(Zwemmen!E398="Zwembad Wachtebeke",1,0)</f>
        <v>0</v>
      </c>
      <c r="L399" s="85">
        <f>IF(Zwemmen!E398="Zwembad Ander",1,0)</f>
        <v>0</v>
      </c>
      <c r="M399" s="85">
        <f>IF(Zwemmen!E398="Open Water Nieuwdonk",1,0)</f>
        <v>0</v>
      </c>
      <c r="N399" s="85">
        <f>IF(Zwemmen!E398="Open Water Ander",1,0)</f>
        <v>0</v>
      </c>
      <c r="O399" s="104"/>
      <c r="P399" s="85">
        <f t="shared" si="17"/>
        <v>0</v>
      </c>
      <c r="Q399" s="85">
        <f t="shared" si="18"/>
        <v>0</v>
      </c>
      <c r="R399" s="104"/>
      <c r="S399" s="89">
        <f>IF(Zwemmen!F398="Techniek",Zwemmen!I398,0)</f>
        <v>0</v>
      </c>
      <c r="T399" s="89">
        <f>IF(Zwemmen!F398="Extensieve uithouding",Zwemmen!I398,0)</f>
        <v>0</v>
      </c>
      <c r="U399" s="89">
        <f>IF(Zwemmen!F398="Intensieve uithouding",Zwemmen!I398,0)</f>
        <v>0</v>
      </c>
      <c r="V399" s="89">
        <f>IF(Zwemmen!F398="Snelheid",Zwemmen!I398,0)</f>
        <v>0</v>
      </c>
      <c r="W399" s="96">
        <f>IF(Zwemmen!F398="Wedstrijd",Zwemmen!I398,0)</f>
        <v>0</v>
      </c>
      <c r="X399" s="124"/>
      <c r="Y399" s="8">
        <f>IF(Fietsen!H398="Wegfiets",Fietsen!I398,0)</f>
        <v>0</v>
      </c>
      <c r="Z399" s="8">
        <f>IF(Fietsen!H398="Tijdritfiets",Fietsen!I398,0)</f>
        <v>0</v>
      </c>
      <c r="AA399" s="8">
        <f>IF(Fietsen!H398="Mountainbike",Fietsen!I398,0)</f>
        <v>0</v>
      </c>
      <c r="AB399" s="124"/>
      <c r="AC399" s="8">
        <f>IF(Fietsen!G398="Weg",Fietsen!I398,0)</f>
        <v>0</v>
      </c>
      <c r="AD399" s="8">
        <f>IF(Fietsen!G398="Rollen",Fietsen!I398,0)</f>
        <v>0</v>
      </c>
      <c r="AE399" s="8">
        <f>IF(Fietsen!G398="Veld",Fietsen!I398,0)</f>
        <v>0</v>
      </c>
      <c r="AF399" s="125"/>
      <c r="AG399" s="8">
        <f>IF(Fietsen!E398="Herstel",Fietsen!I398,0)</f>
        <v>0</v>
      </c>
      <c r="AH399" s="8">
        <f>IF(Fietsen!E398="LSD",Fietsen!I398,0)</f>
        <v>0</v>
      </c>
      <c r="AI399" s="8">
        <f>IF(Fietsen!E398="Extensieve uithouding",Fietsen!I398,0)</f>
        <v>0</v>
      </c>
      <c r="AJ399" s="8">
        <f>IF(Fietsen!E398="Intensieve uithouding",Fietsen!I398,0)</f>
        <v>0</v>
      </c>
      <c r="AK399" s="8">
        <f>IF(Fietsen!E398="Interval/Blokken",Fietsen!I398,0)</f>
        <v>0</v>
      </c>
      <c r="AL399" s="8">
        <f>IF(Fietsen!E398="VO2max",Fietsen!I398,0)</f>
        <v>0</v>
      </c>
      <c r="AM399" s="8">
        <f>IF(Fietsen!E398="Snelheid",Fietsen!I398,0)</f>
        <v>0</v>
      </c>
      <c r="AN399" s="8">
        <f>IF(Fietsen!E398="Souplesse",Fietsen!I398,0)</f>
        <v>0</v>
      </c>
      <c r="AO399" s="8">
        <f>IF(Fietsen!E398="Krachtuithouding",Fietsen!I398,0)</f>
        <v>0</v>
      </c>
      <c r="AP399" s="8">
        <f>IF(Fietsen!E398="Explosieve kracht",Fietsen!I398,0)</f>
        <v>0</v>
      </c>
      <c r="AQ399" s="8">
        <f>IF(Fietsen!E398="Wedstrijd",Fietsen!I398,0)</f>
        <v>0</v>
      </c>
      <c r="AR399" s="125"/>
      <c r="AS399" s="143">
        <f>IF(Lopen!G398="Weg",Lopen!H398,0)</f>
        <v>0</v>
      </c>
      <c r="AT399" s="8">
        <f>IF(Lopen!G398="Veld",Lopen!H398,0)</f>
        <v>0</v>
      </c>
      <c r="AU399" s="8">
        <f>IF(Lopen!G398="Piste",Lopen!H398,0)</f>
        <v>0</v>
      </c>
      <c r="AV399" s="139"/>
      <c r="AW399" s="8">
        <f>IF(Lopen!E398="Herstel",Lopen!H398,0)</f>
        <v>0</v>
      </c>
      <c r="AX399" s="8">
        <f>IF(Lopen!E398="Extensieve duur",Lopen!H398,0)</f>
        <v>0</v>
      </c>
      <c r="AY399" s="8">
        <f>IF(Lopen!E398="Tempoloop",Lopen!H398,0)</f>
        <v>0</v>
      </c>
      <c r="AZ399" s="8">
        <f>IF(Lopen!E398="Wisselloop",Lopen!H398,0)</f>
        <v>0</v>
      </c>
      <c r="BA399" s="8">
        <f>IF(Lopen!E398="Blokloop",Lopen!H398,0)</f>
        <v>0</v>
      </c>
      <c r="BB399" s="8">
        <f>IF(Lopen!E398="Versnellingen",Lopen!H398,0)</f>
        <v>0</v>
      </c>
      <c r="BC399" s="8">
        <f>IF(Lopen!E398="Fartlek",Lopen!H398,0)</f>
        <v>0</v>
      </c>
      <c r="BD399" s="8">
        <f>IF(Lopen!E398="Krachttraining",Lopen!H398,0)</f>
        <v>0</v>
      </c>
      <c r="BE399" s="144">
        <f>IF(Lopen!E398="Wedstrijd",Lopen!H398,0)</f>
        <v>0</v>
      </c>
    </row>
    <row r="400" spans="1:57">
      <c r="A400" s="199"/>
      <c r="B400" s="19" t="s">
        <v>12</v>
      </c>
      <c r="C400" s="77">
        <v>40845</v>
      </c>
      <c r="D400" s="153"/>
      <c r="E400" s="86">
        <f>IF(Zwemmen!H399&gt;0,1,0)</f>
        <v>0</v>
      </c>
      <c r="F400" s="86">
        <f>IF(Fietsen!I399&gt;0,1,0)</f>
        <v>0</v>
      </c>
      <c r="G400" s="86">
        <f>IF(Lopen!H399&gt;0,1,0)</f>
        <v>0</v>
      </c>
      <c r="H400" s="107"/>
      <c r="I400" s="97">
        <f>IF(Zwemmen!E399="Zwembad Aalst",1,0)</f>
        <v>0</v>
      </c>
      <c r="J400" s="86">
        <f>IF(Zwemmen!E399="Zwembad Brussel",1,0)</f>
        <v>0</v>
      </c>
      <c r="K400" s="86">
        <f>IF(Zwemmen!E399="Zwembad Wachtebeke",1,0)</f>
        <v>0</v>
      </c>
      <c r="L400" s="86">
        <f>IF(Zwemmen!E399="Zwembad Ander",1,0)</f>
        <v>0</v>
      </c>
      <c r="M400" s="86">
        <f>IF(Zwemmen!E399="Open Water Nieuwdonk",1,0)</f>
        <v>0</v>
      </c>
      <c r="N400" s="86">
        <f>IF(Zwemmen!E399="Open Water Ander",1,0)</f>
        <v>0</v>
      </c>
      <c r="O400" s="104"/>
      <c r="P400" s="86">
        <f t="shared" si="17"/>
        <v>0</v>
      </c>
      <c r="Q400" s="86">
        <f t="shared" si="18"/>
        <v>0</v>
      </c>
      <c r="R400" s="104"/>
      <c r="S400" s="90">
        <f>IF(Zwemmen!F399="Techniek",Zwemmen!I399,0)</f>
        <v>0</v>
      </c>
      <c r="T400" s="90">
        <f>IF(Zwemmen!F399="Extensieve uithouding",Zwemmen!I399,0)</f>
        <v>0</v>
      </c>
      <c r="U400" s="90">
        <f>IF(Zwemmen!F399="Intensieve uithouding",Zwemmen!I399,0)</f>
        <v>0</v>
      </c>
      <c r="V400" s="90">
        <f>IF(Zwemmen!F399="Snelheid",Zwemmen!I399,0)</f>
        <v>0</v>
      </c>
      <c r="W400" s="98">
        <f>IF(Zwemmen!F399="Wedstrijd",Zwemmen!I399,0)</f>
        <v>0</v>
      </c>
      <c r="X400" s="124"/>
      <c r="Y400" s="122">
        <f>IF(Fietsen!H399="Wegfiets",Fietsen!I399,0)</f>
        <v>0</v>
      </c>
      <c r="Z400" s="122">
        <f>IF(Fietsen!H399="Tijdritfiets",Fietsen!I399,0)</f>
        <v>0</v>
      </c>
      <c r="AA400" s="122">
        <f>IF(Fietsen!H399="Mountainbike",Fietsen!I399,0)</f>
        <v>0</v>
      </c>
      <c r="AB400" s="124"/>
      <c r="AC400" s="122">
        <f>IF(Fietsen!G399="Weg",Fietsen!I399,0)</f>
        <v>0</v>
      </c>
      <c r="AD400" s="122">
        <f>IF(Fietsen!G399="Rollen",Fietsen!I399,0)</f>
        <v>0</v>
      </c>
      <c r="AE400" s="122">
        <f>IF(Fietsen!G399="Veld",Fietsen!I399,0)</f>
        <v>0</v>
      </c>
      <c r="AF400" s="125"/>
      <c r="AG400" s="122">
        <f>IF(Fietsen!E399="Herstel",Fietsen!I399,0)</f>
        <v>0</v>
      </c>
      <c r="AH400" s="122">
        <f>IF(Fietsen!E399="LSD",Fietsen!I399,0)</f>
        <v>0</v>
      </c>
      <c r="AI400" s="122">
        <f>IF(Fietsen!E399="Extensieve uithouding",Fietsen!I399,0)</f>
        <v>0</v>
      </c>
      <c r="AJ400" s="122">
        <f>IF(Fietsen!E399="Intensieve uithouding",Fietsen!I399,0)</f>
        <v>0</v>
      </c>
      <c r="AK400" s="122">
        <f>IF(Fietsen!E399="Interval/Blokken",Fietsen!I399,0)</f>
        <v>0</v>
      </c>
      <c r="AL400" s="122">
        <f>IF(Fietsen!E399="VO2max",Fietsen!I399,0)</f>
        <v>0</v>
      </c>
      <c r="AM400" s="122">
        <f>IF(Fietsen!E399="Snelheid",Fietsen!I399,0)</f>
        <v>0</v>
      </c>
      <c r="AN400" s="122">
        <f>IF(Fietsen!E399="Souplesse",Fietsen!I399,0)</f>
        <v>0</v>
      </c>
      <c r="AO400" s="122">
        <f>IF(Fietsen!E399="Krachtuithouding",Fietsen!I399,0)</f>
        <v>0</v>
      </c>
      <c r="AP400" s="122">
        <f>IF(Fietsen!E399="Explosieve kracht",Fietsen!I399,0)</f>
        <v>0</v>
      </c>
      <c r="AQ400" s="122">
        <f>IF(Fietsen!E399="Wedstrijd",Fietsen!I399,0)</f>
        <v>0</v>
      </c>
      <c r="AR400" s="125"/>
      <c r="AS400" s="141">
        <f>IF(Lopen!G399="Weg",Lopen!H399,0)</f>
        <v>0</v>
      </c>
      <c r="AT400" s="122">
        <f>IF(Lopen!G399="Veld",Lopen!H399,0)</f>
        <v>0</v>
      </c>
      <c r="AU400" s="122">
        <f>IF(Lopen!G399="Piste",Lopen!H399,0)</f>
        <v>0</v>
      </c>
      <c r="AV400" s="139"/>
      <c r="AW400" s="122">
        <f>IF(Lopen!E399="Herstel",Lopen!H399,0)</f>
        <v>0</v>
      </c>
      <c r="AX400" s="122">
        <f>IF(Lopen!E399="Extensieve duur",Lopen!H399,0)</f>
        <v>0</v>
      </c>
      <c r="AY400" s="122">
        <f>IF(Lopen!E399="Tempoloop",Lopen!H399,0)</f>
        <v>0</v>
      </c>
      <c r="AZ400" s="122">
        <f>IF(Lopen!E399="Wisselloop",Lopen!H399,0)</f>
        <v>0</v>
      </c>
      <c r="BA400" s="122">
        <f>IF(Lopen!E399="Blokloop",Lopen!H399,0)</f>
        <v>0</v>
      </c>
      <c r="BB400" s="122">
        <f>IF(Lopen!E399="Versnellingen",Lopen!H399,0)</f>
        <v>0</v>
      </c>
      <c r="BC400" s="122">
        <f>IF(Lopen!E399="Fartlek",Lopen!H399,0)</f>
        <v>0</v>
      </c>
      <c r="BD400" s="122">
        <f>IF(Lopen!E399="Krachttraining",Lopen!H399,0)</f>
        <v>0</v>
      </c>
      <c r="BE400" s="142">
        <f>IF(Lopen!E399="Wedstrijd",Lopen!H399,0)</f>
        <v>0</v>
      </c>
    </row>
    <row r="401" spans="1:57">
      <c r="A401" s="199"/>
      <c r="B401" s="19" t="s">
        <v>13</v>
      </c>
      <c r="C401" s="77">
        <v>40846</v>
      </c>
      <c r="D401" s="153"/>
      <c r="E401" s="86">
        <f>IF(Zwemmen!H400&gt;0,1,0)</f>
        <v>0</v>
      </c>
      <c r="F401" s="86">
        <f>IF(Fietsen!I400&gt;0,1,0)</f>
        <v>0</v>
      </c>
      <c r="G401" s="86">
        <f>IF(Lopen!H400&gt;0,1,0)</f>
        <v>0</v>
      </c>
      <c r="H401" s="107"/>
      <c r="I401" s="97">
        <f>IF(Zwemmen!E400="Zwembad Aalst",1,0)</f>
        <v>0</v>
      </c>
      <c r="J401" s="86">
        <f>IF(Zwemmen!E400="Zwembad Brussel",1,0)</f>
        <v>0</v>
      </c>
      <c r="K401" s="86">
        <f>IF(Zwemmen!E400="Zwembad Wachtebeke",1,0)</f>
        <v>0</v>
      </c>
      <c r="L401" s="86">
        <f>IF(Zwemmen!E400="Zwembad Ander",1,0)</f>
        <v>0</v>
      </c>
      <c r="M401" s="86">
        <f>IF(Zwemmen!E400="Open Water Nieuwdonk",1,0)</f>
        <v>0</v>
      </c>
      <c r="N401" s="86">
        <f>IF(Zwemmen!E400="Open Water Ander",1,0)</f>
        <v>0</v>
      </c>
      <c r="O401" s="104"/>
      <c r="P401" s="86">
        <f t="shared" ref="P401:P464" si="19">I401+J401+K401+L401</f>
        <v>0</v>
      </c>
      <c r="Q401" s="86">
        <f t="shared" ref="Q401:Q464" si="20">M401+N401</f>
        <v>0</v>
      </c>
      <c r="R401" s="104"/>
      <c r="S401" s="90">
        <f>IF(Zwemmen!F400="Techniek",Zwemmen!I400,0)</f>
        <v>0</v>
      </c>
      <c r="T401" s="90">
        <f>IF(Zwemmen!F400="Extensieve uithouding",Zwemmen!I400,0)</f>
        <v>0</v>
      </c>
      <c r="U401" s="90">
        <f>IF(Zwemmen!F400="Intensieve uithouding",Zwemmen!I400,0)</f>
        <v>0</v>
      </c>
      <c r="V401" s="90">
        <f>IF(Zwemmen!F400="Snelheid",Zwemmen!I400,0)</f>
        <v>0</v>
      </c>
      <c r="W401" s="98">
        <f>IF(Zwemmen!F400="Wedstrijd",Zwemmen!I400,0)</f>
        <v>0</v>
      </c>
      <c r="X401" s="124"/>
      <c r="Y401" s="122">
        <f>IF(Fietsen!H400="Wegfiets",Fietsen!I400,0)</f>
        <v>0</v>
      </c>
      <c r="Z401" s="122">
        <f>IF(Fietsen!H400="Tijdritfiets",Fietsen!I400,0)</f>
        <v>0</v>
      </c>
      <c r="AA401" s="122">
        <f>IF(Fietsen!H400="Mountainbike",Fietsen!I400,0)</f>
        <v>0</v>
      </c>
      <c r="AB401" s="124"/>
      <c r="AC401" s="122">
        <f>IF(Fietsen!G400="Weg",Fietsen!I400,0)</f>
        <v>0</v>
      </c>
      <c r="AD401" s="122">
        <f>IF(Fietsen!G400="Rollen",Fietsen!I400,0)</f>
        <v>0</v>
      </c>
      <c r="AE401" s="122">
        <f>IF(Fietsen!G400="Veld",Fietsen!I400,0)</f>
        <v>0</v>
      </c>
      <c r="AF401" s="125"/>
      <c r="AG401" s="122">
        <f>IF(Fietsen!E400="Herstel",Fietsen!I400,0)</f>
        <v>0</v>
      </c>
      <c r="AH401" s="122">
        <f>IF(Fietsen!E400="LSD",Fietsen!I400,0)</f>
        <v>0</v>
      </c>
      <c r="AI401" s="122">
        <f>IF(Fietsen!E400="Extensieve uithouding",Fietsen!I400,0)</f>
        <v>0</v>
      </c>
      <c r="AJ401" s="122">
        <f>IF(Fietsen!E400="Intensieve uithouding",Fietsen!I400,0)</f>
        <v>0</v>
      </c>
      <c r="AK401" s="122">
        <f>IF(Fietsen!E400="Interval/Blokken",Fietsen!I400,0)</f>
        <v>0</v>
      </c>
      <c r="AL401" s="122">
        <f>IF(Fietsen!E400="VO2max",Fietsen!I400,0)</f>
        <v>0</v>
      </c>
      <c r="AM401" s="122">
        <f>IF(Fietsen!E400="Snelheid",Fietsen!I400,0)</f>
        <v>0</v>
      </c>
      <c r="AN401" s="122">
        <f>IF(Fietsen!E400="Souplesse",Fietsen!I400,0)</f>
        <v>0</v>
      </c>
      <c r="AO401" s="122">
        <f>IF(Fietsen!E400="Krachtuithouding",Fietsen!I400,0)</f>
        <v>0</v>
      </c>
      <c r="AP401" s="122">
        <f>IF(Fietsen!E400="Explosieve kracht",Fietsen!I400,0)</f>
        <v>0</v>
      </c>
      <c r="AQ401" s="122">
        <f>IF(Fietsen!E400="Wedstrijd",Fietsen!I400,0)</f>
        <v>0</v>
      </c>
      <c r="AR401" s="125"/>
      <c r="AS401" s="141">
        <f>IF(Lopen!G400="Weg",Lopen!H400,0)</f>
        <v>0</v>
      </c>
      <c r="AT401" s="122">
        <f>IF(Lopen!G400="Veld",Lopen!H400,0)</f>
        <v>0</v>
      </c>
      <c r="AU401" s="122">
        <f>IF(Lopen!G400="Piste",Lopen!H400,0)</f>
        <v>0</v>
      </c>
      <c r="AV401" s="139"/>
      <c r="AW401" s="122">
        <f>IF(Lopen!E400="Herstel",Lopen!H400,0)</f>
        <v>0</v>
      </c>
      <c r="AX401" s="122">
        <f>IF(Lopen!E400="Extensieve duur",Lopen!H400,0)</f>
        <v>0</v>
      </c>
      <c r="AY401" s="122">
        <f>IF(Lopen!E400="Tempoloop",Lopen!H400,0)</f>
        <v>0</v>
      </c>
      <c r="AZ401" s="122">
        <f>IF(Lopen!E400="Wisselloop",Lopen!H400,0)</f>
        <v>0</v>
      </c>
      <c r="BA401" s="122">
        <f>IF(Lopen!E400="Blokloop",Lopen!H400,0)</f>
        <v>0</v>
      </c>
      <c r="BB401" s="122">
        <f>IF(Lopen!E400="Versnellingen",Lopen!H400,0)</f>
        <v>0</v>
      </c>
      <c r="BC401" s="122">
        <f>IF(Lopen!E400="Fartlek",Lopen!H400,0)</f>
        <v>0</v>
      </c>
      <c r="BD401" s="122">
        <f>IF(Lopen!E400="Krachttraining",Lopen!H400,0)</f>
        <v>0</v>
      </c>
      <c r="BE401" s="142">
        <f>IF(Lopen!E400="Wedstrijd",Lopen!H400,0)</f>
        <v>0</v>
      </c>
    </row>
    <row r="402" spans="1:57">
      <c r="A402" s="199" t="s">
        <v>77</v>
      </c>
      <c r="B402" s="83" t="s">
        <v>14</v>
      </c>
      <c r="C402" s="75">
        <v>40847</v>
      </c>
      <c r="D402" s="153"/>
      <c r="E402" s="85">
        <f>IF(Zwemmen!H401&gt;0,1,0)</f>
        <v>0</v>
      </c>
      <c r="F402" s="85">
        <f>IF(Fietsen!I401&gt;0,1,0)</f>
        <v>0</v>
      </c>
      <c r="G402" s="85">
        <f>IF(Lopen!H401&gt;0,1,0)</f>
        <v>0</v>
      </c>
      <c r="H402" s="107"/>
      <c r="I402" s="95">
        <f>IF(Zwemmen!E401="Zwembad Aalst",1,0)</f>
        <v>0</v>
      </c>
      <c r="J402" s="85">
        <f>IF(Zwemmen!E401="Zwembad Brussel",1,0)</f>
        <v>0</v>
      </c>
      <c r="K402" s="85">
        <f>IF(Zwemmen!E401="Zwembad Wachtebeke",1,0)</f>
        <v>0</v>
      </c>
      <c r="L402" s="85">
        <f>IF(Zwemmen!E401="Zwembad Ander",1,0)</f>
        <v>0</v>
      </c>
      <c r="M402" s="85">
        <f>IF(Zwemmen!E401="Open Water Nieuwdonk",1,0)</f>
        <v>0</v>
      </c>
      <c r="N402" s="85">
        <f>IF(Zwemmen!E401="Open Water Ander",1,0)</f>
        <v>0</v>
      </c>
      <c r="O402" s="104"/>
      <c r="P402" s="85">
        <f t="shared" si="19"/>
        <v>0</v>
      </c>
      <c r="Q402" s="85">
        <f t="shared" si="20"/>
        <v>0</v>
      </c>
      <c r="R402" s="104"/>
      <c r="S402" s="89">
        <f>IF(Zwemmen!F401="Techniek",Zwemmen!I401,0)</f>
        <v>0</v>
      </c>
      <c r="T402" s="89">
        <f>IF(Zwemmen!F401="Extensieve uithouding",Zwemmen!I401,0)</f>
        <v>0</v>
      </c>
      <c r="U402" s="89">
        <f>IF(Zwemmen!F401="Intensieve uithouding",Zwemmen!I401,0)</f>
        <v>0</v>
      </c>
      <c r="V402" s="89">
        <f>IF(Zwemmen!F401="Snelheid",Zwemmen!I401,0)</f>
        <v>0</v>
      </c>
      <c r="W402" s="96">
        <f>IF(Zwemmen!F401="Wedstrijd",Zwemmen!I401,0)</f>
        <v>0</v>
      </c>
      <c r="X402" s="124"/>
      <c r="Y402" s="8">
        <f>IF(Fietsen!H401="Wegfiets",Fietsen!I401,0)</f>
        <v>0</v>
      </c>
      <c r="Z402" s="8">
        <f>IF(Fietsen!H401="Tijdritfiets",Fietsen!I401,0)</f>
        <v>0</v>
      </c>
      <c r="AA402" s="8">
        <f>IF(Fietsen!H401="Mountainbike",Fietsen!I401,0)</f>
        <v>0</v>
      </c>
      <c r="AB402" s="124"/>
      <c r="AC402" s="8">
        <f>IF(Fietsen!G401="Weg",Fietsen!I401,0)</f>
        <v>0</v>
      </c>
      <c r="AD402" s="8">
        <f>IF(Fietsen!G401="Rollen",Fietsen!I401,0)</f>
        <v>0</v>
      </c>
      <c r="AE402" s="8">
        <f>IF(Fietsen!G401="Veld",Fietsen!I401,0)</f>
        <v>0</v>
      </c>
      <c r="AF402" s="125"/>
      <c r="AG402" s="8">
        <f>IF(Fietsen!E401="Herstel",Fietsen!I401,0)</f>
        <v>0</v>
      </c>
      <c r="AH402" s="8">
        <f>IF(Fietsen!E401="LSD",Fietsen!I401,0)</f>
        <v>0</v>
      </c>
      <c r="AI402" s="8">
        <f>IF(Fietsen!E401="Extensieve uithouding",Fietsen!I401,0)</f>
        <v>0</v>
      </c>
      <c r="AJ402" s="8">
        <f>IF(Fietsen!E401="Intensieve uithouding",Fietsen!I401,0)</f>
        <v>0</v>
      </c>
      <c r="AK402" s="8">
        <f>IF(Fietsen!E401="Interval/Blokken",Fietsen!I401,0)</f>
        <v>0</v>
      </c>
      <c r="AL402" s="8">
        <f>IF(Fietsen!E401="VO2max",Fietsen!I401,0)</f>
        <v>0</v>
      </c>
      <c r="AM402" s="8">
        <f>IF(Fietsen!E401="Snelheid",Fietsen!I401,0)</f>
        <v>0</v>
      </c>
      <c r="AN402" s="8">
        <f>IF(Fietsen!E401="Souplesse",Fietsen!I401,0)</f>
        <v>0</v>
      </c>
      <c r="AO402" s="8">
        <f>IF(Fietsen!E401="Krachtuithouding",Fietsen!I401,0)</f>
        <v>0</v>
      </c>
      <c r="AP402" s="8">
        <f>IF(Fietsen!E401="Explosieve kracht",Fietsen!I401,0)</f>
        <v>0</v>
      </c>
      <c r="AQ402" s="8">
        <f>IF(Fietsen!E401="Wedstrijd",Fietsen!I401,0)</f>
        <v>0</v>
      </c>
      <c r="AR402" s="125"/>
      <c r="AS402" s="143">
        <f>IF(Lopen!G401="Weg",Lopen!H401,0)</f>
        <v>0</v>
      </c>
      <c r="AT402" s="8">
        <f>IF(Lopen!G401="Veld",Lopen!H401,0)</f>
        <v>0</v>
      </c>
      <c r="AU402" s="8">
        <f>IF(Lopen!G401="Piste",Lopen!H401,0)</f>
        <v>0</v>
      </c>
      <c r="AV402" s="139"/>
      <c r="AW402" s="8">
        <f>IF(Lopen!E401="Herstel",Lopen!H401,0)</f>
        <v>0</v>
      </c>
      <c r="AX402" s="8">
        <f>IF(Lopen!E401="Extensieve duur",Lopen!H401,0)</f>
        <v>0</v>
      </c>
      <c r="AY402" s="8">
        <f>IF(Lopen!E401="Tempoloop",Lopen!H401,0)</f>
        <v>0</v>
      </c>
      <c r="AZ402" s="8">
        <f>IF(Lopen!E401="Wisselloop",Lopen!H401,0)</f>
        <v>0</v>
      </c>
      <c r="BA402" s="8">
        <f>IF(Lopen!E401="Blokloop",Lopen!H401,0)</f>
        <v>0</v>
      </c>
      <c r="BB402" s="8">
        <f>IF(Lopen!E401="Versnellingen",Lopen!H401,0)</f>
        <v>0</v>
      </c>
      <c r="BC402" s="8">
        <f>IF(Lopen!E401="Fartlek",Lopen!H401,0)</f>
        <v>0</v>
      </c>
      <c r="BD402" s="8">
        <f>IF(Lopen!E401="Krachttraining",Lopen!H401,0)</f>
        <v>0</v>
      </c>
      <c r="BE402" s="144">
        <f>IF(Lopen!E401="Wedstrijd",Lopen!H401,0)</f>
        <v>0</v>
      </c>
    </row>
    <row r="403" spans="1:57">
      <c r="A403" s="199"/>
      <c r="B403" s="83" t="s">
        <v>15</v>
      </c>
      <c r="C403" s="75">
        <v>40848</v>
      </c>
      <c r="D403" s="153"/>
      <c r="E403" s="85">
        <f>IF(Zwemmen!H402&gt;0,1,0)</f>
        <v>0</v>
      </c>
      <c r="F403" s="85">
        <f>IF(Fietsen!I402&gt;0,1,0)</f>
        <v>0</v>
      </c>
      <c r="G403" s="85">
        <f>IF(Lopen!H402&gt;0,1,0)</f>
        <v>0</v>
      </c>
      <c r="H403" s="107"/>
      <c r="I403" s="95">
        <f>IF(Zwemmen!E402="Zwembad Aalst",1,0)</f>
        <v>0</v>
      </c>
      <c r="J403" s="85">
        <f>IF(Zwemmen!E402="Zwembad Brussel",1,0)</f>
        <v>0</v>
      </c>
      <c r="K403" s="85">
        <f>IF(Zwemmen!E402="Zwembad Wachtebeke",1,0)</f>
        <v>0</v>
      </c>
      <c r="L403" s="85">
        <f>IF(Zwemmen!E402="Zwembad Ander",1,0)</f>
        <v>0</v>
      </c>
      <c r="M403" s="85">
        <f>IF(Zwemmen!E402="Open Water Nieuwdonk",1,0)</f>
        <v>0</v>
      </c>
      <c r="N403" s="85">
        <f>IF(Zwemmen!E402="Open Water Ander",1,0)</f>
        <v>0</v>
      </c>
      <c r="O403" s="104"/>
      <c r="P403" s="85">
        <f t="shared" si="19"/>
        <v>0</v>
      </c>
      <c r="Q403" s="85">
        <f t="shared" si="20"/>
        <v>0</v>
      </c>
      <c r="R403" s="104"/>
      <c r="S403" s="89">
        <f>IF(Zwemmen!F402="Techniek",Zwemmen!I402,0)</f>
        <v>0</v>
      </c>
      <c r="T403" s="89">
        <f>IF(Zwemmen!F402="Extensieve uithouding",Zwemmen!I402,0)</f>
        <v>0</v>
      </c>
      <c r="U403" s="89">
        <f>IF(Zwemmen!F402="Intensieve uithouding",Zwemmen!I402,0)</f>
        <v>0</v>
      </c>
      <c r="V403" s="89">
        <f>IF(Zwemmen!F402="Snelheid",Zwemmen!I402,0)</f>
        <v>0</v>
      </c>
      <c r="W403" s="96">
        <f>IF(Zwemmen!F402="Wedstrijd",Zwemmen!I402,0)</f>
        <v>0</v>
      </c>
      <c r="X403" s="124"/>
      <c r="Y403" s="8">
        <f>IF(Fietsen!H402="Wegfiets",Fietsen!I402,0)</f>
        <v>0</v>
      </c>
      <c r="Z403" s="8">
        <f>IF(Fietsen!H402="Tijdritfiets",Fietsen!I402,0)</f>
        <v>0</v>
      </c>
      <c r="AA403" s="8">
        <f>IF(Fietsen!H402="Mountainbike",Fietsen!I402,0)</f>
        <v>0</v>
      </c>
      <c r="AB403" s="124"/>
      <c r="AC403" s="8">
        <f>IF(Fietsen!G402="Weg",Fietsen!I402,0)</f>
        <v>0</v>
      </c>
      <c r="AD403" s="8">
        <f>IF(Fietsen!G402="Rollen",Fietsen!I402,0)</f>
        <v>0</v>
      </c>
      <c r="AE403" s="8">
        <f>IF(Fietsen!G402="Veld",Fietsen!I402,0)</f>
        <v>0</v>
      </c>
      <c r="AF403" s="125"/>
      <c r="AG403" s="8">
        <f>IF(Fietsen!E402="Herstel",Fietsen!I402,0)</f>
        <v>0</v>
      </c>
      <c r="AH403" s="8">
        <f>IF(Fietsen!E402="LSD",Fietsen!I402,0)</f>
        <v>0</v>
      </c>
      <c r="AI403" s="8">
        <f>IF(Fietsen!E402="Extensieve uithouding",Fietsen!I402,0)</f>
        <v>0</v>
      </c>
      <c r="AJ403" s="8">
        <f>IF(Fietsen!E402="Intensieve uithouding",Fietsen!I402,0)</f>
        <v>0</v>
      </c>
      <c r="AK403" s="8">
        <f>IF(Fietsen!E402="Interval/Blokken",Fietsen!I402,0)</f>
        <v>0</v>
      </c>
      <c r="AL403" s="8">
        <f>IF(Fietsen!E402="VO2max",Fietsen!I402,0)</f>
        <v>0</v>
      </c>
      <c r="AM403" s="8">
        <f>IF(Fietsen!E402="Snelheid",Fietsen!I402,0)</f>
        <v>0</v>
      </c>
      <c r="AN403" s="8">
        <f>IF(Fietsen!E402="Souplesse",Fietsen!I402,0)</f>
        <v>0</v>
      </c>
      <c r="AO403" s="8">
        <f>IF(Fietsen!E402="Krachtuithouding",Fietsen!I402,0)</f>
        <v>0</v>
      </c>
      <c r="AP403" s="8">
        <f>IF(Fietsen!E402="Explosieve kracht",Fietsen!I402,0)</f>
        <v>0</v>
      </c>
      <c r="AQ403" s="8">
        <f>IF(Fietsen!E402="Wedstrijd",Fietsen!I402,0)</f>
        <v>0</v>
      </c>
      <c r="AR403" s="125"/>
      <c r="AS403" s="143">
        <f>IF(Lopen!G402="Weg",Lopen!H402,0)</f>
        <v>0</v>
      </c>
      <c r="AT403" s="8">
        <f>IF(Lopen!G402="Veld",Lopen!H402,0)</f>
        <v>0</v>
      </c>
      <c r="AU403" s="8">
        <f>IF(Lopen!G402="Piste",Lopen!H402,0)</f>
        <v>0</v>
      </c>
      <c r="AV403" s="139"/>
      <c r="AW403" s="8">
        <f>IF(Lopen!E402="Herstel",Lopen!H402,0)</f>
        <v>0</v>
      </c>
      <c r="AX403" s="8">
        <f>IF(Lopen!E402="Extensieve duur",Lopen!H402,0)</f>
        <v>0</v>
      </c>
      <c r="AY403" s="8">
        <f>IF(Lopen!E402="Tempoloop",Lopen!H402,0)</f>
        <v>0</v>
      </c>
      <c r="AZ403" s="8">
        <f>IF(Lopen!E402="Wisselloop",Lopen!H402,0)</f>
        <v>0</v>
      </c>
      <c r="BA403" s="8">
        <f>IF(Lopen!E402="Blokloop",Lopen!H402,0)</f>
        <v>0</v>
      </c>
      <c r="BB403" s="8">
        <f>IF(Lopen!E402="Versnellingen",Lopen!H402,0)</f>
        <v>0</v>
      </c>
      <c r="BC403" s="8">
        <f>IF(Lopen!E402="Fartlek",Lopen!H402,0)</f>
        <v>0</v>
      </c>
      <c r="BD403" s="8">
        <f>IF(Lopen!E402="Krachttraining",Lopen!H402,0)</f>
        <v>0</v>
      </c>
      <c r="BE403" s="144">
        <f>IF(Lopen!E402="Wedstrijd",Lopen!H402,0)</f>
        <v>0</v>
      </c>
    </row>
    <row r="404" spans="1:57">
      <c r="A404" s="199"/>
      <c r="B404" s="83" t="s">
        <v>16</v>
      </c>
      <c r="C404" s="75">
        <v>40849</v>
      </c>
      <c r="D404" s="153"/>
      <c r="E404" s="85">
        <f>IF(Zwemmen!H403&gt;0,1,0)</f>
        <v>0</v>
      </c>
      <c r="F404" s="85">
        <f>IF(Fietsen!I403&gt;0,1,0)</f>
        <v>0</v>
      </c>
      <c r="G404" s="85">
        <f>IF(Lopen!H403&gt;0,1,0)</f>
        <v>0</v>
      </c>
      <c r="H404" s="107"/>
      <c r="I404" s="95">
        <f>IF(Zwemmen!E403="Zwembad Aalst",1,0)</f>
        <v>0</v>
      </c>
      <c r="J404" s="85">
        <f>IF(Zwemmen!E403="Zwembad Brussel",1,0)</f>
        <v>0</v>
      </c>
      <c r="K404" s="85">
        <f>IF(Zwemmen!E403="Zwembad Wachtebeke",1,0)</f>
        <v>0</v>
      </c>
      <c r="L404" s="85">
        <f>IF(Zwemmen!E403="Zwembad Ander",1,0)</f>
        <v>0</v>
      </c>
      <c r="M404" s="85">
        <f>IF(Zwemmen!E403="Open Water Nieuwdonk",1,0)</f>
        <v>0</v>
      </c>
      <c r="N404" s="85">
        <f>IF(Zwemmen!E403="Open Water Ander",1,0)</f>
        <v>0</v>
      </c>
      <c r="O404" s="104"/>
      <c r="P404" s="85">
        <f t="shared" si="19"/>
        <v>0</v>
      </c>
      <c r="Q404" s="85">
        <f t="shared" si="20"/>
        <v>0</v>
      </c>
      <c r="R404" s="104"/>
      <c r="S404" s="89">
        <f>IF(Zwemmen!F403="Techniek",Zwemmen!I403,0)</f>
        <v>0</v>
      </c>
      <c r="T404" s="89">
        <f>IF(Zwemmen!F403="Extensieve uithouding",Zwemmen!I403,0)</f>
        <v>0</v>
      </c>
      <c r="U404" s="89">
        <f>IF(Zwemmen!F403="Intensieve uithouding",Zwemmen!I403,0)</f>
        <v>0</v>
      </c>
      <c r="V404" s="89">
        <f>IF(Zwemmen!F403="Snelheid",Zwemmen!I403,0)</f>
        <v>0</v>
      </c>
      <c r="W404" s="96">
        <f>IF(Zwemmen!F403="Wedstrijd",Zwemmen!I403,0)</f>
        <v>0</v>
      </c>
      <c r="X404" s="124"/>
      <c r="Y404" s="8">
        <f>IF(Fietsen!H403="Wegfiets",Fietsen!I403,0)</f>
        <v>0</v>
      </c>
      <c r="Z404" s="8">
        <f>IF(Fietsen!H403="Tijdritfiets",Fietsen!I403,0)</f>
        <v>0</v>
      </c>
      <c r="AA404" s="8">
        <f>IF(Fietsen!H403="Mountainbike",Fietsen!I403,0)</f>
        <v>0</v>
      </c>
      <c r="AB404" s="124"/>
      <c r="AC404" s="8">
        <f>IF(Fietsen!G403="Weg",Fietsen!I403,0)</f>
        <v>0</v>
      </c>
      <c r="AD404" s="8">
        <f>IF(Fietsen!G403="Rollen",Fietsen!I403,0)</f>
        <v>0</v>
      </c>
      <c r="AE404" s="8">
        <f>IF(Fietsen!G403="Veld",Fietsen!I403,0)</f>
        <v>0</v>
      </c>
      <c r="AF404" s="125"/>
      <c r="AG404" s="8">
        <f>IF(Fietsen!E403="Herstel",Fietsen!I403,0)</f>
        <v>0</v>
      </c>
      <c r="AH404" s="8">
        <f>IF(Fietsen!E403="LSD",Fietsen!I403,0)</f>
        <v>0</v>
      </c>
      <c r="AI404" s="8">
        <f>IF(Fietsen!E403="Extensieve uithouding",Fietsen!I403,0)</f>
        <v>0</v>
      </c>
      <c r="AJ404" s="8">
        <f>IF(Fietsen!E403="Intensieve uithouding",Fietsen!I403,0)</f>
        <v>0</v>
      </c>
      <c r="AK404" s="8">
        <f>IF(Fietsen!E403="Interval/Blokken",Fietsen!I403,0)</f>
        <v>0</v>
      </c>
      <c r="AL404" s="8">
        <f>IF(Fietsen!E403="VO2max",Fietsen!I403,0)</f>
        <v>0</v>
      </c>
      <c r="AM404" s="8">
        <f>IF(Fietsen!E403="Snelheid",Fietsen!I403,0)</f>
        <v>0</v>
      </c>
      <c r="AN404" s="8">
        <f>IF(Fietsen!E403="Souplesse",Fietsen!I403,0)</f>
        <v>0</v>
      </c>
      <c r="AO404" s="8">
        <f>IF(Fietsen!E403="Krachtuithouding",Fietsen!I403,0)</f>
        <v>0</v>
      </c>
      <c r="AP404" s="8">
        <f>IF(Fietsen!E403="Explosieve kracht",Fietsen!I403,0)</f>
        <v>0</v>
      </c>
      <c r="AQ404" s="8">
        <f>IF(Fietsen!E403="Wedstrijd",Fietsen!I403,0)</f>
        <v>0</v>
      </c>
      <c r="AR404" s="125"/>
      <c r="AS404" s="143">
        <f>IF(Lopen!G403="Weg",Lopen!H403,0)</f>
        <v>0</v>
      </c>
      <c r="AT404" s="8">
        <f>IF(Lopen!G403="Veld",Lopen!H403,0)</f>
        <v>0</v>
      </c>
      <c r="AU404" s="8">
        <f>IF(Lopen!G403="Piste",Lopen!H403,0)</f>
        <v>0</v>
      </c>
      <c r="AV404" s="139"/>
      <c r="AW404" s="8">
        <f>IF(Lopen!E403="Herstel",Lopen!H403,0)</f>
        <v>0</v>
      </c>
      <c r="AX404" s="8">
        <f>IF(Lopen!E403="Extensieve duur",Lopen!H403,0)</f>
        <v>0</v>
      </c>
      <c r="AY404" s="8">
        <f>IF(Lopen!E403="Tempoloop",Lopen!H403,0)</f>
        <v>0</v>
      </c>
      <c r="AZ404" s="8">
        <f>IF(Lopen!E403="Wisselloop",Lopen!H403,0)</f>
        <v>0</v>
      </c>
      <c r="BA404" s="8">
        <f>IF(Lopen!E403="Blokloop",Lopen!H403,0)</f>
        <v>0</v>
      </c>
      <c r="BB404" s="8">
        <f>IF(Lopen!E403="Versnellingen",Lopen!H403,0)</f>
        <v>0</v>
      </c>
      <c r="BC404" s="8">
        <f>IF(Lopen!E403="Fartlek",Lopen!H403,0)</f>
        <v>0</v>
      </c>
      <c r="BD404" s="8">
        <f>IF(Lopen!E403="Krachttraining",Lopen!H403,0)</f>
        <v>0</v>
      </c>
      <c r="BE404" s="144">
        <f>IF(Lopen!E403="Wedstrijd",Lopen!H403,0)</f>
        <v>0</v>
      </c>
    </row>
    <row r="405" spans="1:57">
      <c r="A405" s="199"/>
      <c r="B405" s="83" t="s">
        <v>17</v>
      </c>
      <c r="C405" s="75">
        <v>40850</v>
      </c>
      <c r="D405" s="153"/>
      <c r="E405" s="85">
        <f>IF(Zwemmen!H404&gt;0,1,0)</f>
        <v>0</v>
      </c>
      <c r="F405" s="85">
        <f>IF(Fietsen!I404&gt;0,1,0)</f>
        <v>0</v>
      </c>
      <c r="G405" s="85">
        <f>IF(Lopen!H404&gt;0,1,0)</f>
        <v>0</v>
      </c>
      <c r="H405" s="107"/>
      <c r="I405" s="95">
        <f>IF(Zwemmen!E404="Zwembad Aalst",1,0)</f>
        <v>0</v>
      </c>
      <c r="J405" s="85">
        <f>IF(Zwemmen!E404="Zwembad Brussel",1,0)</f>
        <v>0</v>
      </c>
      <c r="K405" s="85">
        <f>IF(Zwemmen!E404="Zwembad Wachtebeke",1,0)</f>
        <v>0</v>
      </c>
      <c r="L405" s="85">
        <f>IF(Zwemmen!E404="Zwembad Ander",1,0)</f>
        <v>0</v>
      </c>
      <c r="M405" s="85">
        <f>IF(Zwemmen!E404="Open Water Nieuwdonk",1,0)</f>
        <v>0</v>
      </c>
      <c r="N405" s="85">
        <f>IF(Zwemmen!E404="Open Water Ander",1,0)</f>
        <v>0</v>
      </c>
      <c r="O405" s="104"/>
      <c r="P405" s="85">
        <f t="shared" si="19"/>
        <v>0</v>
      </c>
      <c r="Q405" s="85">
        <f t="shared" si="20"/>
        <v>0</v>
      </c>
      <c r="R405" s="104"/>
      <c r="S405" s="89">
        <f>IF(Zwemmen!F404="Techniek",Zwemmen!I404,0)</f>
        <v>0</v>
      </c>
      <c r="T405" s="89">
        <f>IF(Zwemmen!F404="Extensieve uithouding",Zwemmen!I404,0)</f>
        <v>0</v>
      </c>
      <c r="U405" s="89">
        <f>IF(Zwemmen!F404="Intensieve uithouding",Zwemmen!I404,0)</f>
        <v>0</v>
      </c>
      <c r="V405" s="89">
        <f>IF(Zwemmen!F404="Snelheid",Zwemmen!I404,0)</f>
        <v>0</v>
      </c>
      <c r="W405" s="96">
        <f>IF(Zwemmen!F404="Wedstrijd",Zwemmen!I404,0)</f>
        <v>0</v>
      </c>
      <c r="X405" s="124"/>
      <c r="Y405" s="8">
        <f>IF(Fietsen!H404="Wegfiets",Fietsen!I404,0)</f>
        <v>0</v>
      </c>
      <c r="Z405" s="8">
        <f>IF(Fietsen!H404="Tijdritfiets",Fietsen!I404,0)</f>
        <v>0</v>
      </c>
      <c r="AA405" s="8">
        <f>IF(Fietsen!H404="Mountainbike",Fietsen!I404,0)</f>
        <v>0</v>
      </c>
      <c r="AB405" s="124"/>
      <c r="AC405" s="8">
        <f>IF(Fietsen!G404="Weg",Fietsen!I404,0)</f>
        <v>0</v>
      </c>
      <c r="AD405" s="8">
        <f>IF(Fietsen!G404="Rollen",Fietsen!I404,0)</f>
        <v>0</v>
      </c>
      <c r="AE405" s="8">
        <f>IF(Fietsen!G404="Veld",Fietsen!I404,0)</f>
        <v>0</v>
      </c>
      <c r="AF405" s="125"/>
      <c r="AG405" s="8">
        <f>IF(Fietsen!E404="Herstel",Fietsen!I404,0)</f>
        <v>0</v>
      </c>
      <c r="AH405" s="8">
        <f>IF(Fietsen!E404="LSD",Fietsen!I404,0)</f>
        <v>0</v>
      </c>
      <c r="AI405" s="8">
        <f>IF(Fietsen!E404="Extensieve uithouding",Fietsen!I404,0)</f>
        <v>0</v>
      </c>
      <c r="AJ405" s="8">
        <f>IF(Fietsen!E404="Intensieve uithouding",Fietsen!I404,0)</f>
        <v>0</v>
      </c>
      <c r="AK405" s="8">
        <f>IF(Fietsen!E404="Interval/Blokken",Fietsen!I404,0)</f>
        <v>0</v>
      </c>
      <c r="AL405" s="8">
        <f>IF(Fietsen!E404="VO2max",Fietsen!I404,0)</f>
        <v>0</v>
      </c>
      <c r="AM405" s="8">
        <f>IF(Fietsen!E404="Snelheid",Fietsen!I404,0)</f>
        <v>0</v>
      </c>
      <c r="AN405" s="8">
        <f>IF(Fietsen!E404="Souplesse",Fietsen!I404,0)</f>
        <v>0</v>
      </c>
      <c r="AO405" s="8">
        <f>IF(Fietsen!E404="Krachtuithouding",Fietsen!I404,0)</f>
        <v>0</v>
      </c>
      <c r="AP405" s="8">
        <f>IF(Fietsen!E404="Explosieve kracht",Fietsen!I404,0)</f>
        <v>0</v>
      </c>
      <c r="AQ405" s="8">
        <f>IF(Fietsen!E404="Wedstrijd",Fietsen!I404,0)</f>
        <v>0</v>
      </c>
      <c r="AR405" s="125"/>
      <c r="AS405" s="143">
        <f>IF(Lopen!G404="Weg",Lopen!H404,0)</f>
        <v>0</v>
      </c>
      <c r="AT405" s="8">
        <f>IF(Lopen!G404="Veld",Lopen!H404,0)</f>
        <v>0</v>
      </c>
      <c r="AU405" s="8">
        <f>IF(Lopen!G404="Piste",Lopen!H404,0)</f>
        <v>0</v>
      </c>
      <c r="AV405" s="139"/>
      <c r="AW405" s="8">
        <f>IF(Lopen!E404="Herstel",Lopen!H404,0)</f>
        <v>0</v>
      </c>
      <c r="AX405" s="8">
        <f>IF(Lopen!E404="Extensieve duur",Lopen!H404,0)</f>
        <v>0</v>
      </c>
      <c r="AY405" s="8">
        <f>IF(Lopen!E404="Tempoloop",Lopen!H404,0)</f>
        <v>0</v>
      </c>
      <c r="AZ405" s="8">
        <f>IF(Lopen!E404="Wisselloop",Lopen!H404,0)</f>
        <v>0</v>
      </c>
      <c r="BA405" s="8">
        <f>IF(Lopen!E404="Blokloop",Lopen!H404,0)</f>
        <v>0</v>
      </c>
      <c r="BB405" s="8">
        <f>IF(Lopen!E404="Versnellingen",Lopen!H404,0)</f>
        <v>0</v>
      </c>
      <c r="BC405" s="8">
        <f>IF(Lopen!E404="Fartlek",Lopen!H404,0)</f>
        <v>0</v>
      </c>
      <c r="BD405" s="8">
        <f>IF(Lopen!E404="Krachttraining",Lopen!H404,0)</f>
        <v>0</v>
      </c>
      <c r="BE405" s="144">
        <f>IF(Lopen!E404="Wedstrijd",Lopen!H404,0)</f>
        <v>0</v>
      </c>
    </row>
    <row r="406" spans="1:57">
      <c r="A406" s="199"/>
      <c r="B406" s="83" t="s">
        <v>11</v>
      </c>
      <c r="C406" s="75">
        <v>40851</v>
      </c>
      <c r="D406" s="153"/>
      <c r="E406" s="85">
        <f>IF(Zwemmen!H405&gt;0,1,0)</f>
        <v>0</v>
      </c>
      <c r="F406" s="85">
        <f>IF(Fietsen!I405&gt;0,1,0)</f>
        <v>0</v>
      </c>
      <c r="G406" s="85">
        <f>IF(Lopen!H405&gt;0,1,0)</f>
        <v>0</v>
      </c>
      <c r="H406" s="107"/>
      <c r="I406" s="95">
        <f>IF(Zwemmen!E405="Zwembad Aalst",1,0)</f>
        <v>0</v>
      </c>
      <c r="J406" s="85">
        <f>IF(Zwemmen!E405="Zwembad Brussel",1,0)</f>
        <v>0</v>
      </c>
      <c r="K406" s="85">
        <f>IF(Zwemmen!E405="Zwembad Wachtebeke",1,0)</f>
        <v>0</v>
      </c>
      <c r="L406" s="85">
        <f>IF(Zwemmen!E405="Zwembad Ander",1,0)</f>
        <v>0</v>
      </c>
      <c r="M406" s="85">
        <f>IF(Zwemmen!E405="Open Water Nieuwdonk",1,0)</f>
        <v>0</v>
      </c>
      <c r="N406" s="85">
        <f>IF(Zwemmen!E405="Open Water Ander",1,0)</f>
        <v>0</v>
      </c>
      <c r="O406" s="104"/>
      <c r="P406" s="85">
        <f t="shared" si="19"/>
        <v>0</v>
      </c>
      <c r="Q406" s="85">
        <f t="shared" si="20"/>
        <v>0</v>
      </c>
      <c r="R406" s="104"/>
      <c r="S406" s="89">
        <f>IF(Zwemmen!F405="Techniek",Zwemmen!I405,0)</f>
        <v>0</v>
      </c>
      <c r="T406" s="89">
        <f>IF(Zwemmen!F405="Extensieve uithouding",Zwemmen!I405,0)</f>
        <v>0</v>
      </c>
      <c r="U406" s="89">
        <f>IF(Zwemmen!F405="Intensieve uithouding",Zwemmen!I405,0)</f>
        <v>0</v>
      </c>
      <c r="V406" s="89">
        <f>IF(Zwemmen!F405="Snelheid",Zwemmen!I405,0)</f>
        <v>0</v>
      </c>
      <c r="W406" s="96">
        <f>IF(Zwemmen!F405="Wedstrijd",Zwemmen!I405,0)</f>
        <v>0</v>
      </c>
      <c r="X406" s="124"/>
      <c r="Y406" s="8">
        <f>IF(Fietsen!H405="Wegfiets",Fietsen!I405,0)</f>
        <v>0</v>
      </c>
      <c r="Z406" s="8">
        <f>IF(Fietsen!H405="Tijdritfiets",Fietsen!I405,0)</f>
        <v>0</v>
      </c>
      <c r="AA406" s="8">
        <f>IF(Fietsen!H405="Mountainbike",Fietsen!I405,0)</f>
        <v>0</v>
      </c>
      <c r="AB406" s="124"/>
      <c r="AC406" s="8">
        <f>IF(Fietsen!G405="Weg",Fietsen!I405,0)</f>
        <v>0</v>
      </c>
      <c r="AD406" s="8">
        <f>IF(Fietsen!G405="Rollen",Fietsen!I405,0)</f>
        <v>0</v>
      </c>
      <c r="AE406" s="8">
        <f>IF(Fietsen!G405="Veld",Fietsen!I405,0)</f>
        <v>0</v>
      </c>
      <c r="AF406" s="125"/>
      <c r="AG406" s="8">
        <f>IF(Fietsen!E405="Herstel",Fietsen!I405,0)</f>
        <v>0</v>
      </c>
      <c r="AH406" s="8">
        <f>IF(Fietsen!E405="LSD",Fietsen!I405,0)</f>
        <v>0</v>
      </c>
      <c r="AI406" s="8">
        <f>IF(Fietsen!E405="Extensieve uithouding",Fietsen!I405,0)</f>
        <v>0</v>
      </c>
      <c r="AJ406" s="8">
        <f>IF(Fietsen!E405="Intensieve uithouding",Fietsen!I405,0)</f>
        <v>0</v>
      </c>
      <c r="AK406" s="8">
        <f>IF(Fietsen!E405="Interval/Blokken",Fietsen!I405,0)</f>
        <v>0</v>
      </c>
      <c r="AL406" s="8">
        <f>IF(Fietsen!E405="VO2max",Fietsen!I405,0)</f>
        <v>0</v>
      </c>
      <c r="AM406" s="8">
        <f>IF(Fietsen!E405="Snelheid",Fietsen!I405,0)</f>
        <v>0</v>
      </c>
      <c r="AN406" s="8">
        <f>IF(Fietsen!E405="Souplesse",Fietsen!I405,0)</f>
        <v>0</v>
      </c>
      <c r="AO406" s="8">
        <f>IF(Fietsen!E405="Krachtuithouding",Fietsen!I405,0)</f>
        <v>0</v>
      </c>
      <c r="AP406" s="8">
        <f>IF(Fietsen!E405="Explosieve kracht",Fietsen!I405,0)</f>
        <v>0</v>
      </c>
      <c r="AQ406" s="8">
        <f>IF(Fietsen!E405="Wedstrijd",Fietsen!I405,0)</f>
        <v>0</v>
      </c>
      <c r="AR406" s="125"/>
      <c r="AS406" s="143">
        <f>IF(Lopen!G405="Weg",Lopen!H405,0)</f>
        <v>0</v>
      </c>
      <c r="AT406" s="8">
        <f>IF(Lopen!G405="Veld",Lopen!H405,0)</f>
        <v>0</v>
      </c>
      <c r="AU406" s="8">
        <f>IF(Lopen!G405="Piste",Lopen!H405,0)</f>
        <v>0</v>
      </c>
      <c r="AV406" s="139"/>
      <c r="AW406" s="8">
        <f>IF(Lopen!E405="Herstel",Lopen!H405,0)</f>
        <v>0</v>
      </c>
      <c r="AX406" s="8">
        <f>IF(Lopen!E405="Extensieve duur",Lopen!H405,0)</f>
        <v>0</v>
      </c>
      <c r="AY406" s="8">
        <f>IF(Lopen!E405="Tempoloop",Lopen!H405,0)</f>
        <v>0</v>
      </c>
      <c r="AZ406" s="8">
        <f>IF(Lopen!E405="Wisselloop",Lopen!H405,0)</f>
        <v>0</v>
      </c>
      <c r="BA406" s="8">
        <f>IF(Lopen!E405="Blokloop",Lopen!H405,0)</f>
        <v>0</v>
      </c>
      <c r="BB406" s="8">
        <f>IF(Lopen!E405="Versnellingen",Lopen!H405,0)</f>
        <v>0</v>
      </c>
      <c r="BC406" s="8">
        <f>IF(Lopen!E405="Fartlek",Lopen!H405,0)</f>
        <v>0</v>
      </c>
      <c r="BD406" s="8">
        <f>IF(Lopen!E405="Krachttraining",Lopen!H405,0)</f>
        <v>0</v>
      </c>
      <c r="BE406" s="144">
        <f>IF(Lopen!E405="Wedstrijd",Lopen!H405,0)</f>
        <v>0</v>
      </c>
    </row>
    <row r="407" spans="1:57">
      <c r="A407" s="199"/>
      <c r="B407" s="19" t="s">
        <v>12</v>
      </c>
      <c r="C407" s="77">
        <v>40852</v>
      </c>
      <c r="D407" s="153"/>
      <c r="E407" s="86">
        <f>IF(Zwemmen!H406&gt;0,1,0)</f>
        <v>0</v>
      </c>
      <c r="F407" s="86">
        <f>IF(Fietsen!I406&gt;0,1,0)</f>
        <v>0</v>
      </c>
      <c r="G407" s="86">
        <f>IF(Lopen!H406&gt;0,1,0)</f>
        <v>0</v>
      </c>
      <c r="H407" s="107"/>
      <c r="I407" s="97">
        <f>IF(Zwemmen!E406="Zwembad Aalst",1,0)</f>
        <v>0</v>
      </c>
      <c r="J407" s="86">
        <f>IF(Zwemmen!E406="Zwembad Brussel",1,0)</f>
        <v>0</v>
      </c>
      <c r="K407" s="86">
        <f>IF(Zwemmen!E406="Zwembad Wachtebeke",1,0)</f>
        <v>0</v>
      </c>
      <c r="L407" s="86">
        <f>IF(Zwemmen!E406="Zwembad Ander",1,0)</f>
        <v>0</v>
      </c>
      <c r="M407" s="86">
        <f>IF(Zwemmen!E406="Open Water Nieuwdonk",1,0)</f>
        <v>0</v>
      </c>
      <c r="N407" s="86">
        <f>IF(Zwemmen!E406="Open Water Ander",1,0)</f>
        <v>0</v>
      </c>
      <c r="O407" s="104"/>
      <c r="P407" s="86">
        <f t="shared" si="19"/>
        <v>0</v>
      </c>
      <c r="Q407" s="86">
        <f t="shared" si="20"/>
        <v>0</v>
      </c>
      <c r="R407" s="104"/>
      <c r="S407" s="90">
        <f>IF(Zwemmen!F406="Techniek",Zwemmen!I406,0)</f>
        <v>0</v>
      </c>
      <c r="T407" s="90">
        <f>IF(Zwemmen!F406="Extensieve uithouding",Zwemmen!I406,0)</f>
        <v>0</v>
      </c>
      <c r="U407" s="90">
        <f>IF(Zwemmen!F406="Intensieve uithouding",Zwemmen!I406,0)</f>
        <v>0</v>
      </c>
      <c r="V407" s="90">
        <f>IF(Zwemmen!F406="Snelheid",Zwemmen!I406,0)</f>
        <v>0</v>
      </c>
      <c r="W407" s="98">
        <f>IF(Zwemmen!F406="Wedstrijd",Zwemmen!I406,0)</f>
        <v>0</v>
      </c>
      <c r="X407" s="124"/>
      <c r="Y407" s="122">
        <f>IF(Fietsen!H406="Wegfiets",Fietsen!I406,0)</f>
        <v>0</v>
      </c>
      <c r="Z407" s="122">
        <f>IF(Fietsen!H406="Tijdritfiets",Fietsen!I406,0)</f>
        <v>0</v>
      </c>
      <c r="AA407" s="122">
        <f>IF(Fietsen!H406="Mountainbike",Fietsen!I406,0)</f>
        <v>0</v>
      </c>
      <c r="AB407" s="124"/>
      <c r="AC407" s="122">
        <f>IF(Fietsen!G406="Weg",Fietsen!I406,0)</f>
        <v>0</v>
      </c>
      <c r="AD407" s="122">
        <f>IF(Fietsen!G406="Rollen",Fietsen!I406,0)</f>
        <v>0</v>
      </c>
      <c r="AE407" s="122">
        <f>IF(Fietsen!G406="Veld",Fietsen!I406,0)</f>
        <v>0</v>
      </c>
      <c r="AF407" s="125"/>
      <c r="AG407" s="122">
        <f>IF(Fietsen!E406="Herstel",Fietsen!I406,0)</f>
        <v>0</v>
      </c>
      <c r="AH407" s="122">
        <f>IF(Fietsen!E406="LSD",Fietsen!I406,0)</f>
        <v>0</v>
      </c>
      <c r="AI407" s="122">
        <f>IF(Fietsen!E406="Extensieve uithouding",Fietsen!I406,0)</f>
        <v>0</v>
      </c>
      <c r="AJ407" s="122">
        <f>IF(Fietsen!E406="Intensieve uithouding",Fietsen!I406,0)</f>
        <v>0</v>
      </c>
      <c r="AK407" s="122">
        <f>IF(Fietsen!E406="Interval/Blokken",Fietsen!I406,0)</f>
        <v>0</v>
      </c>
      <c r="AL407" s="122">
        <f>IF(Fietsen!E406="VO2max",Fietsen!I406,0)</f>
        <v>0</v>
      </c>
      <c r="AM407" s="122">
        <f>IF(Fietsen!E406="Snelheid",Fietsen!I406,0)</f>
        <v>0</v>
      </c>
      <c r="AN407" s="122">
        <f>IF(Fietsen!E406="Souplesse",Fietsen!I406,0)</f>
        <v>0</v>
      </c>
      <c r="AO407" s="122">
        <f>IF(Fietsen!E406="Krachtuithouding",Fietsen!I406,0)</f>
        <v>0</v>
      </c>
      <c r="AP407" s="122">
        <f>IF(Fietsen!E406="Explosieve kracht",Fietsen!I406,0)</f>
        <v>0</v>
      </c>
      <c r="AQ407" s="122">
        <f>IF(Fietsen!E406="Wedstrijd",Fietsen!I406,0)</f>
        <v>0</v>
      </c>
      <c r="AR407" s="125"/>
      <c r="AS407" s="141">
        <f>IF(Lopen!G406="Weg",Lopen!H406,0)</f>
        <v>0</v>
      </c>
      <c r="AT407" s="122">
        <f>IF(Lopen!G406="Veld",Lopen!H406,0)</f>
        <v>0</v>
      </c>
      <c r="AU407" s="122">
        <f>IF(Lopen!G406="Piste",Lopen!H406,0)</f>
        <v>0</v>
      </c>
      <c r="AV407" s="139"/>
      <c r="AW407" s="122">
        <f>IF(Lopen!E406="Herstel",Lopen!H406,0)</f>
        <v>0</v>
      </c>
      <c r="AX407" s="122">
        <f>IF(Lopen!E406="Extensieve duur",Lopen!H406,0)</f>
        <v>0</v>
      </c>
      <c r="AY407" s="122">
        <f>IF(Lopen!E406="Tempoloop",Lopen!H406,0)</f>
        <v>0</v>
      </c>
      <c r="AZ407" s="122">
        <f>IF(Lopen!E406="Wisselloop",Lopen!H406,0)</f>
        <v>0</v>
      </c>
      <c r="BA407" s="122">
        <f>IF(Lopen!E406="Blokloop",Lopen!H406,0)</f>
        <v>0</v>
      </c>
      <c r="BB407" s="122">
        <f>IF(Lopen!E406="Versnellingen",Lopen!H406,0)</f>
        <v>0</v>
      </c>
      <c r="BC407" s="122">
        <f>IF(Lopen!E406="Fartlek",Lopen!H406,0)</f>
        <v>0</v>
      </c>
      <c r="BD407" s="122">
        <f>IF(Lopen!E406="Krachttraining",Lopen!H406,0)</f>
        <v>0</v>
      </c>
      <c r="BE407" s="142">
        <f>IF(Lopen!E406="Wedstrijd",Lopen!H406,0)</f>
        <v>0</v>
      </c>
    </row>
    <row r="408" spans="1:57">
      <c r="A408" s="199"/>
      <c r="B408" s="19" t="s">
        <v>13</v>
      </c>
      <c r="C408" s="77">
        <v>40853</v>
      </c>
      <c r="D408" s="153"/>
      <c r="E408" s="86">
        <f>IF(Zwemmen!H407&gt;0,1,0)</f>
        <v>0</v>
      </c>
      <c r="F408" s="86">
        <f>IF(Fietsen!I407&gt;0,1,0)</f>
        <v>0</v>
      </c>
      <c r="G408" s="86">
        <f>IF(Lopen!H407&gt;0,1,0)</f>
        <v>0</v>
      </c>
      <c r="H408" s="107"/>
      <c r="I408" s="97">
        <f>IF(Zwemmen!E407="Zwembad Aalst",1,0)</f>
        <v>0</v>
      </c>
      <c r="J408" s="86">
        <f>IF(Zwemmen!E407="Zwembad Brussel",1,0)</f>
        <v>0</v>
      </c>
      <c r="K408" s="86">
        <f>IF(Zwemmen!E407="Zwembad Wachtebeke",1,0)</f>
        <v>0</v>
      </c>
      <c r="L408" s="86">
        <f>IF(Zwemmen!E407="Zwembad Ander",1,0)</f>
        <v>0</v>
      </c>
      <c r="M408" s="86">
        <f>IF(Zwemmen!E407="Open Water Nieuwdonk",1,0)</f>
        <v>0</v>
      </c>
      <c r="N408" s="86">
        <f>IF(Zwemmen!E407="Open Water Ander",1,0)</f>
        <v>0</v>
      </c>
      <c r="O408" s="104"/>
      <c r="P408" s="86">
        <f t="shared" si="19"/>
        <v>0</v>
      </c>
      <c r="Q408" s="86">
        <f t="shared" si="20"/>
        <v>0</v>
      </c>
      <c r="R408" s="104"/>
      <c r="S408" s="90">
        <f>IF(Zwemmen!F407="Techniek",Zwemmen!I407,0)</f>
        <v>0</v>
      </c>
      <c r="T408" s="90">
        <f>IF(Zwemmen!F407="Extensieve uithouding",Zwemmen!I407,0)</f>
        <v>0</v>
      </c>
      <c r="U408" s="90">
        <f>IF(Zwemmen!F407="Intensieve uithouding",Zwemmen!I407,0)</f>
        <v>0</v>
      </c>
      <c r="V408" s="90">
        <f>IF(Zwemmen!F407="Snelheid",Zwemmen!I407,0)</f>
        <v>0</v>
      </c>
      <c r="W408" s="98">
        <f>IF(Zwemmen!F407="Wedstrijd",Zwemmen!I407,0)</f>
        <v>0</v>
      </c>
      <c r="X408" s="124"/>
      <c r="Y408" s="122">
        <f>IF(Fietsen!H407="Wegfiets",Fietsen!I407,0)</f>
        <v>0</v>
      </c>
      <c r="Z408" s="122">
        <f>IF(Fietsen!H407="Tijdritfiets",Fietsen!I407,0)</f>
        <v>0</v>
      </c>
      <c r="AA408" s="122">
        <f>IF(Fietsen!H407="Mountainbike",Fietsen!I407,0)</f>
        <v>0</v>
      </c>
      <c r="AB408" s="124"/>
      <c r="AC408" s="122">
        <f>IF(Fietsen!G407="Weg",Fietsen!I407,0)</f>
        <v>0</v>
      </c>
      <c r="AD408" s="122">
        <f>IF(Fietsen!G407="Rollen",Fietsen!I407,0)</f>
        <v>0</v>
      </c>
      <c r="AE408" s="122">
        <f>IF(Fietsen!G407="Veld",Fietsen!I407,0)</f>
        <v>0</v>
      </c>
      <c r="AF408" s="125"/>
      <c r="AG408" s="122">
        <f>IF(Fietsen!E407="Herstel",Fietsen!I407,0)</f>
        <v>0</v>
      </c>
      <c r="AH408" s="122">
        <f>IF(Fietsen!E407="LSD",Fietsen!I407,0)</f>
        <v>0</v>
      </c>
      <c r="AI408" s="122">
        <f>IF(Fietsen!E407="Extensieve uithouding",Fietsen!I407,0)</f>
        <v>0</v>
      </c>
      <c r="AJ408" s="122">
        <f>IF(Fietsen!E407="Intensieve uithouding",Fietsen!I407,0)</f>
        <v>0</v>
      </c>
      <c r="AK408" s="122">
        <f>IF(Fietsen!E407="Interval/Blokken",Fietsen!I407,0)</f>
        <v>0</v>
      </c>
      <c r="AL408" s="122">
        <f>IF(Fietsen!E407="VO2max",Fietsen!I407,0)</f>
        <v>0</v>
      </c>
      <c r="AM408" s="122">
        <f>IF(Fietsen!E407="Snelheid",Fietsen!I407,0)</f>
        <v>0</v>
      </c>
      <c r="AN408" s="122">
        <f>IF(Fietsen!E407="Souplesse",Fietsen!I407,0)</f>
        <v>0</v>
      </c>
      <c r="AO408" s="122">
        <f>IF(Fietsen!E407="Krachtuithouding",Fietsen!I407,0)</f>
        <v>0</v>
      </c>
      <c r="AP408" s="122">
        <f>IF(Fietsen!E407="Explosieve kracht",Fietsen!I407,0)</f>
        <v>0</v>
      </c>
      <c r="AQ408" s="122">
        <f>IF(Fietsen!E407="Wedstrijd",Fietsen!I407,0)</f>
        <v>0</v>
      </c>
      <c r="AR408" s="125"/>
      <c r="AS408" s="141">
        <f>IF(Lopen!G407="Weg",Lopen!H407,0)</f>
        <v>0</v>
      </c>
      <c r="AT408" s="122">
        <f>IF(Lopen!G407="Veld",Lopen!H407,0)</f>
        <v>0</v>
      </c>
      <c r="AU408" s="122">
        <f>IF(Lopen!G407="Piste",Lopen!H407,0)</f>
        <v>0</v>
      </c>
      <c r="AV408" s="139"/>
      <c r="AW408" s="122">
        <f>IF(Lopen!E407="Herstel",Lopen!H407,0)</f>
        <v>0</v>
      </c>
      <c r="AX408" s="122">
        <f>IF(Lopen!E407="Extensieve duur",Lopen!H407,0)</f>
        <v>0</v>
      </c>
      <c r="AY408" s="122">
        <f>IF(Lopen!E407="Tempoloop",Lopen!H407,0)</f>
        <v>0</v>
      </c>
      <c r="AZ408" s="122">
        <f>IF(Lopen!E407="Wisselloop",Lopen!H407,0)</f>
        <v>0</v>
      </c>
      <c r="BA408" s="122">
        <f>IF(Lopen!E407="Blokloop",Lopen!H407,0)</f>
        <v>0</v>
      </c>
      <c r="BB408" s="122">
        <f>IF(Lopen!E407="Versnellingen",Lopen!H407,0)</f>
        <v>0</v>
      </c>
      <c r="BC408" s="122">
        <f>IF(Lopen!E407="Fartlek",Lopen!H407,0)</f>
        <v>0</v>
      </c>
      <c r="BD408" s="122">
        <f>IF(Lopen!E407="Krachttraining",Lopen!H407,0)</f>
        <v>0</v>
      </c>
      <c r="BE408" s="142">
        <f>IF(Lopen!E407="Wedstrijd",Lopen!H407,0)</f>
        <v>0</v>
      </c>
    </row>
    <row r="409" spans="1:57">
      <c r="A409" s="199" t="s">
        <v>78</v>
      </c>
      <c r="B409" s="83" t="s">
        <v>14</v>
      </c>
      <c r="C409" s="75">
        <v>40854</v>
      </c>
      <c r="D409" s="153"/>
      <c r="E409" s="85">
        <f>IF(Zwemmen!H408&gt;0,1,0)</f>
        <v>0</v>
      </c>
      <c r="F409" s="85">
        <f>IF(Fietsen!I408&gt;0,1,0)</f>
        <v>0</v>
      </c>
      <c r="G409" s="85">
        <f>IF(Lopen!H408&gt;0,1,0)</f>
        <v>0</v>
      </c>
      <c r="H409" s="107"/>
      <c r="I409" s="95">
        <f>IF(Zwemmen!E408="Zwembad Aalst",1,0)</f>
        <v>0</v>
      </c>
      <c r="J409" s="85">
        <f>IF(Zwemmen!E408="Zwembad Brussel",1,0)</f>
        <v>0</v>
      </c>
      <c r="K409" s="85">
        <f>IF(Zwemmen!E408="Zwembad Wachtebeke",1,0)</f>
        <v>0</v>
      </c>
      <c r="L409" s="85">
        <f>IF(Zwemmen!E408="Zwembad Ander",1,0)</f>
        <v>0</v>
      </c>
      <c r="M409" s="85">
        <f>IF(Zwemmen!E408="Open Water Nieuwdonk",1,0)</f>
        <v>0</v>
      </c>
      <c r="N409" s="85">
        <f>IF(Zwemmen!E408="Open Water Ander",1,0)</f>
        <v>0</v>
      </c>
      <c r="O409" s="104"/>
      <c r="P409" s="85">
        <f t="shared" si="19"/>
        <v>0</v>
      </c>
      <c r="Q409" s="85">
        <f t="shared" si="20"/>
        <v>0</v>
      </c>
      <c r="R409" s="104"/>
      <c r="S409" s="89">
        <f>IF(Zwemmen!F408="Techniek",Zwemmen!I408,0)</f>
        <v>0</v>
      </c>
      <c r="T409" s="89">
        <f>IF(Zwemmen!F408="Extensieve uithouding",Zwemmen!I408,0)</f>
        <v>0</v>
      </c>
      <c r="U409" s="89">
        <f>IF(Zwemmen!F408="Intensieve uithouding",Zwemmen!I408,0)</f>
        <v>0</v>
      </c>
      <c r="V409" s="89">
        <f>IF(Zwemmen!F408="Snelheid",Zwemmen!I408,0)</f>
        <v>0</v>
      </c>
      <c r="W409" s="96">
        <f>IF(Zwemmen!F408="Wedstrijd",Zwemmen!I408,0)</f>
        <v>0</v>
      </c>
      <c r="X409" s="124"/>
      <c r="Y409" s="8">
        <f>IF(Fietsen!H408="Wegfiets",Fietsen!I408,0)</f>
        <v>0</v>
      </c>
      <c r="Z409" s="8">
        <f>IF(Fietsen!H408="Tijdritfiets",Fietsen!I408,0)</f>
        <v>0</v>
      </c>
      <c r="AA409" s="8">
        <f>IF(Fietsen!H408="Mountainbike",Fietsen!I408,0)</f>
        <v>0</v>
      </c>
      <c r="AB409" s="124"/>
      <c r="AC409" s="8">
        <f>IF(Fietsen!G408="Weg",Fietsen!I408,0)</f>
        <v>0</v>
      </c>
      <c r="AD409" s="8">
        <f>IF(Fietsen!G408="Rollen",Fietsen!I408,0)</f>
        <v>0</v>
      </c>
      <c r="AE409" s="8">
        <f>IF(Fietsen!G408="Veld",Fietsen!I408,0)</f>
        <v>0</v>
      </c>
      <c r="AF409" s="125"/>
      <c r="AG409" s="8">
        <f>IF(Fietsen!E408="Herstel",Fietsen!I408,0)</f>
        <v>0</v>
      </c>
      <c r="AH409" s="8">
        <f>IF(Fietsen!E408="LSD",Fietsen!I408,0)</f>
        <v>0</v>
      </c>
      <c r="AI409" s="8">
        <f>IF(Fietsen!E408="Extensieve uithouding",Fietsen!I408,0)</f>
        <v>0</v>
      </c>
      <c r="AJ409" s="8">
        <f>IF(Fietsen!E408="Intensieve uithouding",Fietsen!I408,0)</f>
        <v>0</v>
      </c>
      <c r="AK409" s="8">
        <f>IF(Fietsen!E408="Interval/Blokken",Fietsen!I408,0)</f>
        <v>0</v>
      </c>
      <c r="AL409" s="8">
        <f>IF(Fietsen!E408="VO2max",Fietsen!I408,0)</f>
        <v>0</v>
      </c>
      <c r="AM409" s="8">
        <f>IF(Fietsen!E408="Snelheid",Fietsen!I408,0)</f>
        <v>0</v>
      </c>
      <c r="AN409" s="8">
        <f>IF(Fietsen!E408="Souplesse",Fietsen!I408,0)</f>
        <v>0</v>
      </c>
      <c r="AO409" s="8">
        <f>IF(Fietsen!E408="Krachtuithouding",Fietsen!I408,0)</f>
        <v>0</v>
      </c>
      <c r="AP409" s="8">
        <f>IF(Fietsen!E408="Explosieve kracht",Fietsen!I408,0)</f>
        <v>0</v>
      </c>
      <c r="AQ409" s="8">
        <f>IF(Fietsen!E408="Wedstrijd",Fietsen!I408,0)</f>
        <v>0</v>
      </c>
      <c r="AR409" s="125"/>
      <c r="AS409" s="143">
        <f>IF(Lopen!G408="Weg",Lopen!H408,0)</f>
        <v>0</v>
      </c>
      <c r="AT409" s="8">
        <f>IF(Lopen!G408="Veld",Lopen!H408,0)</f>
        <v>0</v>
      </c>
      <c r="AU409" s="8">
        <f>IF(Lopen!G408="Piste",Lopen!H408,0)</f>
        <v>0</v>
      </c>
      <c r="AV409" s="139"/>
      <c r="AW409" s="8">
        <f>IF(Lopen!E408="Herstel",Lopen!H408,0)</f>
        <v>0</v>
      </c>
      <c r="AX409" s="8">
        <f>IF(Lopen!E408="Extensieve duur",Lopen!H408,0)</f>
        <v>0</v>
      </c>
      <c r="AY409" s="8">
        <f>IF(Lopen!E408="Tempoloop",Lopen!H408,0)</f>
        <v>0</v>
      </c>
      <c r="AZ409" s="8">
        <f>IF(Lopen!E408="Wisselloop",Lopen!H408,0)</f>
        <v>0</v>
      </c>
      <c r="BA409" s="8">
        <f>IF(Lopen!E408="Blokloop",Lopen!H408,0)</f>
        <v>0</v>
      </c>
      <c r="BB409" s="8">
        <f>IF(Lopen!E408="Versnellingen",Lopen!H408,0)</f>
        <v>0</v>
      </c>
      <c r="BC409" s="8">
        <f>IF(Lopen!E408="Fartlek",Lopen!H408,0)</f>
        <v>0</v>
      </c>
      <c r="BD409" s="8">
        <f>IF(Lopen!E408="Krachttraining",Lopen!H408,0)</f>
        <v>0</v>
      </c>
      <c r="BE409" s="144">
        <f>IF(Lopen!E408="Wedstrijd",Lopen!H408,0)</f>
        <v>0</v>
      </c>
    </row>
    <row r="410" spans="1:57">
      <c r="A410" s="199"/>
      <c r="B410" s="83" t="s">
        <v>15</v>
      </c>
      <c r="C410" s="75">
        <v>40855</v>
      </c>
      <c r="D410" s="153"/>
      <c r="E410" s="85">
        <f>IF(Zwemmen!H409&gt;0,1,0)</f>
        <v>0</v>
      </c>
      <c r="F410" s="85">
        <f>IF(Fietsen!I409&gt;0,1,0)</f>
        <v>0</v>
      </c>
      <c r="G410" s="85">
        <f>IF(Lopen!H409&gt;0,1,0)</f>
        <v>0</v>
      </c>
      <c r="H410" s="107"/>
      <c r="I410" s="95">
        <f>IF(Zwemmen!E409="Zwembad Aalst",1,0)</f>
        <v>0</v>
      </c>
      <c r="J410" s="85">
        <f>IF(Zwemmen!E409="Zwembad Brussel",1,0)</f>
        <v>0</v>
      </c>
      <c r="K410" s="85">
        <f>IF(Zwemmen!E409="Zwembad Wachtebeke",1,0)</f>
        <v>0</v>
      </c>
      <c r="L410" s="85">
        <f>IF(Zwemmen!E409="Zwembad Ander",1,0)</f>
        <v>0</v>
      </c>
      <c r="M410" s="85">
        <f>IF(Zwemmen!E409="Open Water Nieuwdonk",1,0)</f>
        <v>0</v>
      </c>
      <c r="N410" s="85">
        <f>IF(Zwemmen!E409="Open Water Ander",1,0)</f>
        <v>0</v>
      </c>
      <c r="O410" s="104"/>
      <c r="P410" s="85">
        <f t="shared" si="19"/>
        <v>0</v>
      </c>
      <c r="Q410" s="85">
        <f t="shared" si="20"/>
        <v>0</v>
      </c>
      <c r="R410" s="104"/>
      <c r="S410" s="89">
        <f>IF(Zwemmen!F409="Techniek",Zwemmen!I409,0)</f>
        <v>0</v>
      </c>
      <c r="T410" s="89">
        <f>IF(Zwemmen!F409="Extensieve uithouding",Zwemmen!I409,0)</f>
        <v>0</v>
      </c>
      <c r="U410" s="89">
        <f>IF(Zwemmen!F409="Intensieve uithouding",Zwemmen!I409,0)</f>
        <v>0</v>
      </c>
      <c r="V410" s="89">
        <f>IF(Zwemmen!F409="Snelheid",Zwemmen!I409,0)</f>
        <v>0</v>
      </c>
      <c r="W410" s="96">
        <f>IF(Zwemmen!F409="Wedstrijd",Zwemmen!I409,0)</f>
        <v>0</v>
      </c>
      <c r="X410" s="124"/>
      <c r="Y410" s="8">
        <f>IF(Fietsen!H409="Wegfiets",Fietsen!I409,0)</f>
        <v>0</v>
      </c>
      <c r="Z410" s="8">
        <f>IF(Fietsen!H409="Tijdritfiets",Fietsen!I409,0)</f>
        <v>0</v>
      </c>
      <c r="AA410" s="8">
        <f>IF(Fietsen!H409="Mountainbike",Fietsen!I409,0)</f>
        <v>0</v>
      </c>
      <c r="AB410" s="124"/>
      <c r="AC410" s="8">
        <f>IF(Fietsen!G409="Weg",Fietsen!I409,0)</f>
        <v>0</v>
      </c>
      <c r="AD410" s="8">
        <f>IF(Fietsen!G409="Rollen",Fietsen!I409,0)</f>
        <v>0</v>
      </c>
      <c r="AE410" s="8">
        <f>IF(Fietsen!G409="Veld",Fietsen!I409,0)</f>
        <v>0</v>
      </c>
      <c r="AF410" s="125"/>
      <c r="AG410" s="8">
        <f>IF(Fietsen!E409="Herstel",Fietsen!I409,0)</f>
        <v>0</v>
      </c>
      <c r="AH410" s="8">
        <f>IF(Fietsen!E409="LSD",Fietsen!I409,0)</f>
        <v>0</v>
      </c>
      <c r="AI410" s="8">
        <f>IF(Fietsen!E409="Extensieve uithouding",Fietsen!I409,0)</f>
        <v>0</v>
      </c>
      <c r="AJ410" s="8">
        <f>IF(Fietsen!E409="Intensieve uithouding",Fietsen!I409,0)</f>
        <v>0</v>
      </c>
      <c r="AK410" s="8">
        <f>IF(Fietsen!E409="Interval/Blokken",Fietsen!I409,0)</f>
        <v>0</v>
      </c>
      <c r="AL410" s="8">
        <f>IF(Fietsen!E409="VO2max",Fietsen!I409,0)</f>
        <v>0</v>
      </c>
      <c r="AM410" s="8">
        <f>IF(Fietsen!E409="Snelheid",Fietsen!I409,0)</f>
        <v>0</v>
      </c>
      <c r="AN410" s="8">
        <f>IF(Fietsen!E409="Souplesse",Fietsen!I409,0)</f>
        <v>0</v>
      </c>
      <c r="AO410" s="8">
        <f>IF(Fietsen!E409="Krachtuithouding",Fietsen!I409,0)</f>
        <v>0</v>
      </c>
      <c r="AP410" s="8">
        <f>IF(Fietsen!E409="Explosieve kracht",Fietsen!I409,0)</f>
        <v>0</v>
      </c>
      <c r="AQ410" s="8">
        <f>IF(Fietsen!E409="Wedstrijd",Fietsen!I409,0)</f>
        <v>0</v>
      </c>
      <c r="AR410" s="125"/>
      <c r="AS410" s="143">
        <f>IF(Lopen!G409="Weg",Lopen!H409,0)</f>
        <v>0</v>
      </c>
      <c r="AT410" s="8">
        <f>IF(Lopen!G409="Veld",Lopen!H409,0)</f>
        <v>0</v>
      </c>
      <c r="AU410" s="8">
        <f>IF(Lopen!G409="Piste",Lopen!H409,0)</f>
        <v>0</v>
      </c>
      <c r="AV410" s="139"/>
      <c r="AW410" s="8">
        <f>IF(Lopen!E409="Herstel",Lopen!H409,0)</f>
        <v>0</v>
      </c>
      <c r="AX410" s="8">
        <f>IF(Lopen!E409="Extensieve duur",Lopen!H409,0)</f>
        <v>0</v>
      </c>
      <c r="AY410" s="8">
        <f>IF(Lopen!E409="Tempoloop",Lopen!H409,0)</f>
        <v>0</v>
      </c>
      <c r="AZ410" s="8">
        <f>IF(Lopen!E409="Wisselloop",Lopen!H409,0)</f>
        <v>0</v>
      </c>
      <c r="BA410" s="8">
        <f>IF(Lopen!E409="Blokloop",Lopen!H409,0)</f>
        <v>0</v>
      </c>
      <c r="BB410" s="8">
        <f>IF(Lopen!E409="Versnellingen",Lopen!H409,0)</f>
        <v>0</v>
      </c>
      <c r="BC410" s="8">
        <f>IF(Lopen!E409="Fartlek",Lopen!H409,0)</f>
        <v>0</v>
      </c>
      <c r="BD410" s="8">
        <f>IF(Lopen!E409="Krachttraining",Lopen!H409,0)</f>
        <v>0</v>
      </c>
      <c r="BE410" s="144">
        <f>IF(Lopen!E409="Wedstrijd",Lopen!H409,0)</f>
        <v>0</v>
      </c>
    </row>
    <row r="411" spans="1:57">
      <c r="A411" s="199"/>
      <c r="B411" s="83" t="s">
        <v>16</v>
      </c>
      <c r="C411" s="75">
        <v>40856</v>
      </c>
      <c r="D411" s="153"/>
      <c r="E411" s="85">
        <f>IF(Zwemmen!H410&gt;0,1,0)</f>
        <v>0</v>
      </c>
      <c r="F411" s="85">
        <f>IF(Fietsen!I410&gt;0,1,0)</f>
        <v>0</v>
      </c>
      <c r="G411" s="85">
        <f>IF(Lopen!H410&gt;0,1,0)</f>
        <v>0</v>
      </c>
      <c r="H411" s="107"/>
      <c r="I411" s="95">
        <f>IF(Zwemmen!E410="Zwembad Aalst",1,0)</f>
        <v>0</v>
      </c>
      <c r="J411" s="85">
        <f>IF(Zwemmen!E410="Zwembad Brussel",1,0)</f>
        <v>0</v>
      </c>
      <c r="K411" s="85">
        <f>IF(Zwemmen!E410="Zwembad Wachtebeke",1,0)</f>
        <v>0</v>
      </c>
      <c r="L411" s="85">
        <f>IF(Zwemmen!E410="Zwembad Ander",1,0)</f>
        <v>0</v>
      </c>
      <c r="M411" s="85">
        <f>IF(Zwemmen!E410="Open Water Nieuwdonk",1,0)</f>
        <v>0</v>
      </c>
      <c r="N411" s="85">
        <f>IF(Zwemmen!E410="Open Water Ander",1,0)</f>
        <v>0</v>
      </c>
      <c r="O411" s="104"/>
      <c r="P411" s="85">
        <f t="shared" si="19"/>
        <v>0</v>
      </c>
      <c r="Q411" s="85">
        <f t="shared" si="20"/>
        <v>0</v>
      </c>
      <c r="R411" s="104"/>
      <c r="S411" s="89">
        <f>IF(Zwemmen!F410="Techniek",Zwemmen!I410,0)</f>
        <v>0</v>
      </c>
      <c r="T411" s="89">
        <f>IF(Zwemmen!F410="Extensieve uithouding",Zwemmen!I410,0)</f>
        <v>0</v>
      </c>
      <c r="U411" s="89">
        <f>IF(Zwemmen!F410="Intensieve uithouding",Zwemmen!I410,0)</f>
        <v>0</v>
      </c>
      <c r="V411" s="89">
        <f>IF(Zwemmen!F410="Snelheid",Zwemmen!I410,0)</f>
        <v>0</v>
      </c>
      <c r="W411" s="96">
        <f>IF(Zwemmen!F410="Wedstrijd",Zwemmen!I410,0)</f>
        <v>0</v>
      </c>
      <c r="X411" s="124"/>
      <c r="Y411" s="8">
        <f>IF(Fietsen!H410="Wegfiets",Fietsen!I410,0)</f>
        <v>0</v>
      </c>
      <c r="Z411" s="8">
        <f>IF(Fietsen!H410="Tijdritfiets",Fietsen!I410,0)</f>
        <v>0</v>
      </c>
      <c r="AA411" s="8">
        <f>IF(Fietsen!H410="Mountainbike",Fietsen!I410,0)</f>
        <v>0</v>
      </c>
      <c r="AB411" s="124"/>
      <c r="AC411" s="8">
        <f>IF(Fietsen!G410="Weg",Fietsen!I410,0)</f>
        <v>0</v>
      </c>
      <c r="AD411" s="8">
        <f>IF(Fietsen!G410="Rollen",Fietsen!I410,0)</f>
        <v>0</v>
      </c>
      <c r="AE411" s="8">
        <f>IF(Fietsen!G410="Veld",Fietsen!I410,0)</f>
        <v>0</v>
      </c>
      <c r="AF411" s="125"/>
      <c r="AG411" s="8">
        <f>IF(Fietsen!E410="Herstel",Fietsen!I410,0)</f>
        <v>0</v>
      </c>
      <c r="AH411" s="8">
        <f>IF(Fietsen!E410="LSD",Fietsen!I410,0)</f>
        <v>0</v>
      </c>
      <c r="AI411" s="8">
        <f>IF(Fietsen!E410="Extensieve uithouding",Fietsen!I410,0)</f>
        <v>0</v>
      </c>
      <c r="AJ411" s="8">
        <f>IF(Fietsen!E410="Intensieve uithouding",Fietsen!I410,0)</f>
        <v>0</v>
      </c>
      <c r="AK411" s="8">
        <f>IF(Fietsen!E410="Interval/Blokken",Fietsen!I410,0)</f>
        <v>0</v>
      </c>
      <c r="AL411" s="8">
        <f>IF(Fietsen!E410="VO2max",Fietsen!I410,0)</f>
        <v>0</v>
      </c>
      <c r="AM411" s="8">
        <f>IF(Fietsen!E410="Snelheid",Fietsen!I410,0)</f>
        <v>0</v>
      </c>
      <c r="AN411" s="8">
        <f>IF(Fietsen!E410="Souplesse",Fietsen!I410,0)</f>
        <v>0</v>
      </c>
      <c r="AO411" s="8">
        <f>IF(Fietsen!E410="Krachtuithouding",Fietsen!I410,0)</f>
        <v>0</v>
      </c>
      <c r="AP411" s="8">
        <f>IF(Fietsen!E410="Explosieve kracht",Fietsen!I410,0)</f>
        <v>0</v>
      </c>
      <c r="AQ411" s="8">
        <f>IF(Fietsen!E410="Wedstrijd",Fietsen!I410,0)</f>
        <v>0</v>
      </c>
      <c r="AR411" s="125"/>
      <c r="AS411" s="143">
        <f>IF(Lopen!G410="Weg",Lopen!H410,0)</f>
        <v>0</v>
      </c>
      <c r="AT411" s="8">
        <f>IF(Lopen!G410="Veld",Lopen!H410,0)</f>
        <v>0</v>
      </c>
      <c r="AU411" s="8">
        <f>IF(Lopen!G410="Piste",Lopen!H410,0)</f>
        <v>0</v>
      </c>
      <c r="AV411" s="139"/>
      <c r="AW411" s="8">
        <f>IF(Lopen!E410="Herstel",Lopen!H410,0)</f>
        <v>0</v>
      </c>
      <c r="AX411" s="8">
        <f>IF(Lopen!E410="Extensieve duur",Lopen!H410,0)</f>
        <v>0</v>
      </c>
      <c r="AY411" s="8">
        <f>IF(Lopen!E410="Tempoloop",Lopen!H410,0)</f>
        <v>0</v>
      </c>
      <c r="AZ411" s="8">
        <f>IF(Lopen!E410="Wisselloop",Lopen!H410,0)</f>
        <v>0</v>
      </c>
      <c r="BA411" s="8">
        <f>IF(Lopen!E410="Blokloop",Lopen!H410,0)</f>
        <v>0</v>
      </c>
      <c r="BB411" s="8">
        <f>IF(Lopen!E410="Versnellingen",Lopen!H410,0)</f>
        <v>0</v>
      </c>
      <c r="BC411" s="8">
        <f>IF(Lopen!E410="Fartlek",Lopen!H410,0)</f>
        <v>0</v>
      </c>
      <c r="BD411" s="8">
        <f>IF(Lopen!E410="Krachttraining",Lopen!H410,0)</f>
        <v>0</v>
      </c>
      <c r="BE411" s="144">
        <f>IF(Lopen!E410="Wedstrijd",Lopen!H410,0)</f>
        <v>0</v>
      </c>
    </row>
    <row r="412" spans="1:57">
      <c r="A412" s="199"/>
      <c r="B412" s="83" t="s">
        <v>17</v>
      </c>
      <c r="C412" s="75">
        <v>40857</v>
      </c>
      <c r="D412" s="153"/>
      <c r="E412" s="85">
        <f>IF(Zwemmen!H411&gt;0,1,0)</f>
        <v>0</v>
      </c>
      <c r="F412" s="85">
        <f>IF(Fietsen!I411&gt;0,1,0)</f>
        <v>0</v>
      </c>
      <c r="G412" s="85">
        <f>IF(Lopen!H411&gt;0,1,0)</f>
        <v>0</v>
      </c>
      <c r="H412" s="107"/>
      <c r="I412" s="95">
        <f>IF(Zwemmen!E411="Zwembad Aalst",1,0)</f>
        <v>0</v>
      </c>
      <c r="J412" s="85">
        <f>IF(Zwemmen!E411="Zwembad Brussel",1,0)</f>
        <v>0</v>
      </c>
      <c r="K412" s="85">
        <f>IF(Zwemmen!E411="Zwembad Wachtebeke",1,0)</f>
        <v>0</v>
      </c>
      <c r="L412" s="85">
        <f>IF(Zwemmen!E411="Zwembad Ander",1,0)</f>
        <v>0</v>
      </c>
      <c r="M412" s="85">
        <f>IF(Zwemmen!E411="Open Water Nieuwdonk",1,0)</f>
        <v>0</v>
      </c>
      <c r="N412" s="85">
        <f>IF(Zwemmen!E411="Open Water Ander",1,0)</f>
        <v>0</v>
      </c>
      <c r="O412" s="104"/>
      <c r="P412" s="85">
        <f t="shared" si="19"/>
        <v>0</v>
      </c>
      <c r="Q412" s="85">
        <f t="shared" si="20"/>
        <v>0</v>
      </c>
      <c r="R412" s="104"/>
      <c r="S412" s="89">
        <f>IF(Zwemmen!F411="Techniek",Zwemmen!I411,0)</f>
        <v>0</v>
      </c>
      <c r="T412" s="89">
        <f>IF(Zwemmen!F411="Extensieve uithouding",Zwemmen!I411,0)</f>
        <v>0</v>
      </c>
      <c r="U412" s="89">
        <f>IF(Zwemmen!F411="Intensieve uithouding",Zwemmen!I411,0)</f>
        <v>0</v>
      </c>
      <c r="V412" s="89">
        <f>IF(Zwemmen!F411="Snelheid",Zwemmen!I411,0)</f>
        <v>0</v>
      </c>
      <c r="W412" s="96">
        <f>IF(Zwemmen!F411="Wedstrijd",Zwemmen!I411,0)</f>
        <v>0</v>
      </c>
      <c r="X412" s="124"/>
      <c r="Y412" s="8">
        <f>IF(Fietsen!H411="Wegfiets",Fietsen!I411,0)</f>
        <v>0</v>
      </c>
      <c r="Z412" s="8">
        <f>IF(Fietsen!H411="Tijdritfiets",Fietsen!I411,0)</f>
        <v>0</v>
      </c>
      <c r="AA412" s="8">
        <f>IF(Fietsen!H411="Mountainbike",Fietsen!I411,0)</f>
        <v>0</v>
      </c>
      <c r="AB412" s="124"/>
      <c r="AC412" s="8">
        <f>IF(Fietsen!G411="Weg",Fietsen!I411,0)</f>
        <v>0</v>
      </c>
      <c r="AD412" s="8">
        <f>IF(Fietsen!G411="Rollen",Fietsen!I411,0)</f>
        <v>0</v>
      </c>
      <c r="AE412" s="8">
        <f>IF(Fietsen!G411="Veld",Fietsen!I411,0)</f>
        <v>0</v>
      </c>
      <c r="AF412" s="125"/>
      <c r="AG412" s="8">
        <f>IF(Fietsen!E411="Herstel",Fietsen!I411,0)</f>
        <v>0</v>
      </c>
      <c r="AH412" s="8">
        <f>IF(Fietsen!E411="LSD",Fietsen!I411,0)</f>
        <v>0</v>
      </c>
      <c r="AI412" s="8">
        <f>IF(Fietsen!E411="Extensieve uithouding",Fietsen!I411,0)</f>
        <v>0</v>
      </c>
      <c r="AJ412" s="8">
        <f>IF(Fietsen!E411="Intensieve uithouding",Fietsen!I411,0)</f>
        <v>0</v>
      </c>
      <c r="AK412" s="8">
        <f>IF(Fietsen!E411="Interval/Blokken",Fietsen!I411,0)</f>
        <v>0</v>
      </c>
      <c r="AL412" s="8">
        <f>IF(Fietsen!E411="VO2max",Fietsen!I411,0)</f>
        <v>0</v>
      </c>
      <c r="AM412" s="8">
        <f>IF(Fietsen!E411="Snelheid",Fietsen!I411,0)</f>
        <v>0</v>
      </c>
      <c r="AN412" s="8">
        <f>IF(Fietsen!E411="Souplesse",Fietsen!I411,0)</f>
        <v>0</v>
      </c>
      <c r="AO412" s="8">
        <f>IF(Fietsen!E411="Krachtuithouding",Fietsen!I411,0)</f>
        <v>0</v>
      </c>
      <c r="AP412" s="8">
        <f>IF(Fietsen!E411="Explosieve kracht",Fietsen!I411,0)</f>
        <v>0</v>
      </c>
      <c r="AQ412" s="8">
        <f>IF(Fietsen!E411="Wedstrijd",Fietsen!I411,0)</f>
        <v>0</v>
      </c>
      <c r="AR412" s="125"/>
      <c r="AS412" s="143">
        <f>IF(Lopen!G411="Weg",Lopen!H411,0)</f>
        <v>0</v>
      </c>
      <c r="AT412" s="8">
        <f>IF(Lopen!G411="Veld",Lopen!H411,0)</f>
        <v>0</v>
      </c>
      <c r="AU412" s="8">
        <f>IF(Lopen!G411="Piste",Lopen!H411,0)</f>
        <v>0</v>
      </c>
      <c r="AV412" s="139"/>
      <c r="AW412" s="8">
        <f>IF(Lopen!E411="Herstel",Lopen!H411,0)</f>
        <v>0</v>
      </c>
      <c r="AX412" s="8">
        <f>IF(Lopen!E411="Extensieve duur",Lopen!H411,0)</f>
        <v>0</v>
      </c>
      <c r="AY412" s="8">
        <f>IF(Lopen!E411="Tempoloop",Lopen!H411,0)</f>
        <v>0</v>
      </c>
      <c r="AZ412" s="8">
        <f>IF(Lopen!E411="Wisselloop",Lopen!H411,0)</f>
        <v>0</v>
      </c>
      <c r="BA412" s="8">
        <f>IF(Lopen!E411="Blokloop",Lopen!H411,0)</f>
        <v>0</v>
      </c>
      <c r="BB412" s="8">
        <f>IF(Lopen!E411="Versnellingen",Lopen!H411,0)</f>
        <v>0</v>
      </c>
      <c r="BC412" s="8">
        <f>IF(Lopen!E411="Fartlek",Lopen!H411,0)</f>
        <v>0</v>
      </c>
      <c r="BD412" s="8">
        <f>IF(Lopen!E411="Krachttraining",Lopen!H411,0)</f>
        <v>0</v>
      </c>
      <c r="BE412" s="144">
        <f>IF(Lopen!E411="Wedstrijd",Lopen!H411,0)</f>
        <v>0</v>
      </c>
    </row>
    <row r="413" spans="1:57">
      <c r="A413" s="199"/>
      <c r="B413" s="83" t="s">
        <v>11</v>
      </c>
      <c r="C413" s="75">
        <v>40858</v>
      </c>
      <c r="D413" s="153"/>
      <c r="E413" s="85">
        <f>IF(Zwemmen!H412&gt;0,1,0)</f>
        <v>0</v>
      </c>
      <c r="F413" s="85">
        <f>IF(Fietsen!I412&gt;0,1,0)</f>
        <v>0</v>
      </c>
      <c r="G413" s="85">
        <f>IF(Lopen!H412&gt;0,1,0)</f>
        <v>0</v>
      </c>
      <c r="H413" s="107"/>
      <c r="I413" s="95">
        <f>IF(Zwemmen!E412="Zwembad Aalst",1,0)</f>
        <v>0</v>
      </c>
      <c r="J413" s="85">
        <f>IF(Zwemmen!E412="Zwembad Brussel",1,0)</f>
        <v>0</v>
      </c>
      <c r="K413" s="85">
        <f>IF(Zwemmen!E412="Zwembad Wachtebeke",1,0)</f>
        <v>0</v>
      </c>
      <c r="L413" s="85">
        <f>IF(Zwemmen!E412="Zwembad Ander",1,0)</f>
        <v>0</v>
      </c>
      <c r="M413" s="85">
        <f>IF(Zwemmen!E412="Open Water Nieuwdonk",1,0)</f>
        <v>0</v>
      </c>
      <c r="N413" s="85">
        <f>IF(Zwemmen!E412="Open Water Ander",1,0)</f>
        <v>0</v>
      </c>
      <c r="O413" s="104"/>
      <c r="P413" s="85">
        <f t="shared" si="19"/>
        <v>0</v>
      </c>
      <c r="Q413" s="85">
        <f t="shared" si="20"/>
        <v>0</v>
      </c>
      <c r="R413" s="104"/>
      <c r="S413" s="89">
        <f>IF(Zwemmen!F412="Techniek",Zwemmen!I412,0)</f>
        <v>0</v>
      </c>
      <c r="T413" s="89">
        <f>IF(Zwemmen!F412="Extensieve uithouding",Zwemmen!I412,0)</f>
        <v>0</v>
      </c>
      <c r="U413" s="89">
        <f>IF(Zwemmen!F412="Intensieve uithouding",Zwemmen!I412,0)</f>
        <v>0</v>
      </c>
      <c r="V413" s="89">
        <f>IF(Zwemmen!F412="Snelheid",Zwemmen!I412,0)</f>
        <v>0</v>
      </c>
      <c r="W413" s="96">
        <f>IF(Zwemmen!F412="Wedstrijd",Zwemmen!I412,0)</f>
        <v>0</v>
      </c>
      <c r="X413" s="124"/>
      <c r="Y413" s="8">
        <f>IF(Fietsen!H412="Wegfiets",Fietsen!I412,0)</f>
        <v>0</v>
      </c>
      <c r="Z413" s="8">
        <f>IF(Fietsen!H412="Tijdritfiets",Fietsen!I412,0)</f>
        <v>0</v>
      </c>
      <c r="AA413" s="8">
        <f>IF(Fietsen!H412="Mountainbike",Fietsen!I412,0)</f>
        <v>0</v>
      </c>
      <c r="AB413" s="124"/>
      <c r="AC413" s="8">
        <f>IF(Fietsen!G412="Weg",Fietsen!I412,0)</f>
        <v>0</v>
      </c>
      <c r="AD413" s="8">
        <f>IF(Fietsen!G412="Rollen",Fietsen!I412,0)</f>
        <v>0</v>
      </c>
      <c r="AE413" s="8">
        <f>IF(Fietsen!G412="Veld",Fietsen!I412,0)</f>
        <v>0</v>
      </c>
      <c r="AF413" s="125"/>
      <c r="AG413" s="8">
        <f>IF(Fietsen!E412="Herstel",Fietsen!I412,0)</f>
        <v>0</v>
      </c>
      <c r="AH413" s="8">
        <f>IF(Fietsen!E412="LSD",Fietsen!I412,0)</f>
        <v>0</v>
      </c>
      <c r="AI413" s="8">
        <f>IF(Fietsen!E412="Extensieve uithouding",Fietsen!I412,0)</f>
        <v>0</v>
      </c>
      <c r="AJ413" s="8">
        <f>IF(Fietsen!E412="Intensieve uithouding",Fietsen!I412,0)</f>
        <v>0</v>
      </c>
      <c r="AK413" s="8">
        <f>IF(Fietsen!E412="Interval/Blokken",Fietsen!I412,0)</f>
        <v>0</v>
      </c>
      <c r="AL413" s="8">
        <f>IF(Fietsen!E412="VO2max",Fietsen!I412,0)</f>
        <v>0</v>
      </c>
      <c r="AM413" s="8">
        <f>IF(Fietsen!E412="Snelheid",Fietsen!I412,0)</f>
        <v>0</v>
      </c>
      <c r="AN413" s="8">
        <f>IF(Fietsen!E412="Souplesse",Fietsen!I412,0)</f>
        <v>0</v>
      </c>
      <c r="AO413" s="8">
        <f>IF(Fietsen!E412="Krachtuithouding",Fietsen!I412,0)</f>
        <v>0</v>
      </c>
      <c r="AP413" s="8">
        <f>IF(Fietsen!E412="Explosieve kracht",Fietsen!I412,0)</f>
        <v>0</v>
      </c>
      <c r="AQ413" s="8">
        <f>IF(Fietsen!E412="Wedstrijd",Fietsen!I412,0)</f>
        <v>0</v>
      </c>
      <c r="AR413" s="125"/>
      <c r="AS413" s="143">
        <f>IF(Lopen!G412="Weg",Lopen!H412,0)</f>
        <v>0</v>
      </c>
      <c r="AT413" s="8">
        <f>IF(Lopen!G412="Veld",Lopen!H412,0)</f>
        <v>0</v>
      </c>
      <c r="AU413" s="8">
        <f>IF(Lopen!G412="Piste",Lopen!H412,0)</f>
        <v>0</v>
      </c>
      <c r="AV413" s="139"/>
      <c r="AW413" s="8">
        <f>IF(Lopen!E412="Herstel",Lopen!H412,0)</f>
        <v>0</v>
      </c>
      <c r="AX413" s="8">
        <f>IF(Lopen!E412="Extensieve duur",Lopen!H412,0)</f>
        <v>0</v>
      </c>
      <c r="AY413" s="8">
        <f>IF(Lopen!E412="Tempoloop",Lopen!H412,0)</f>
        <v>0</v>
      </c>
      <c r="AZ413" s="8">
        <f>IF(Lopen!E412="Wisselloop",Lopen!H412,0)</f>
        <v>0</v>
      </c>
      <c r="BA413" s="8">
        <f>IF(Lopen!E412="Blokloop",Lopen!H412,0)</f>
        <v>0</v>
      </c>
      <c r="BB413" s="8">
        <f>IF(Lopen!E412="Versnellingen",Lopen!H412,0)</f>
        <v>0</v>
      </c>
      <c r="BC413" s="8">
        <f>IF(Lopen!E412="Fartlek",Lopen!H412,0)</f>
        <v>0</v>
      </c>
      <c r="BD413" s="8">
        <f>IF(Lopen!E412="Krachttraining",Lopen!H412,0)</f>
        <v>0</v>
      </c>
      <c r="BE413" s="144">
        <f>IF(Lopen!E412="Wedstrijd",Lopen!H412,0)</f>
        <v>0</v>
      </c>
    </row>
    <row r="414" spans="1:57">
      <c r="A414" s="199"/>
      <c r="B414" s="19" t="s">
        <v>12</v>
      </c>
      <c r="C414" s="77">
        <v>40859</v>
      </c>
      <c r="D414" s="153"/>
      <c r="E414" s="86">
        <f>IF(Zwemmen!H413&gt;0,1,0)</f>
        <v>0</v>
      </c>
      <c r="F414" s="86">
        <f>IF(Fietsen!I413&gt;0,1,0)</f>
        <v>0</v>
      </c>
      <c r="G414" s="86">
        <f>IF(Lopen!H413&gt;0,1,0)</f>
        <v>0</v>
      </c>
      <c r="H414" s="107"/>
      <c r="I414" s="97">
        <f>IF(Zwemmen!E413="Zwembad Aalst",1,0)</f>
        <v>0</v>
      </c>
      <c r="J414" s="86">
        <f>IF(Zwemmen!E413="Zwembad Brussel",1,0)</f>
        <v>0</v>
      </c>
      <c r="K414" s="86">
        <f>IF(Zwemmen!E413="Zwembad Wachtebeke",1,0)</f>
        <v>0</v>
      </c>
      <c r="L414" s="86">
        <f>IF(Zwemmen!E413="Zwembad Ander",1,0)</f>
        <v>0</v>
      </c>
      <c r="M414" s="86">
        <f>IF(Zwemmen!E413="Open Water Nieuwdonk",1,0)</f>
        <v>0</v>
      </c>
      <c r="N414" s="86">
        <f>IF(Zwemmen!E413="Open Water Ander",1,0)</f>
        <v>0</v>
      </c>
      <c r="O414" s="104"/>
      <c r="P414" s="86">
        <f t="shared" si="19"/>
        <v>0</v>
      </c>
      <c r="Q414" s="86">
        <f t="shared" si="20"/>
        <v>0</v>
      </c>
      <c r="R414" s="104"/>
      <c r="S414" s="90">
        <f>IF(Zwemmen!F413="Techniek",Zwemmen!I413,0)</f>
        <v>0</v>
      </c>
      <c r="T414" s="90">
        <f>IF(Zwemmen!F413="Extensieve uithouding",Zwemmen!I413,0)</f>
        <v>0</v>
      </c>
      <c r="U414" s="90">
        <f>IF(Zwemmen!F413="Intensieve uithouding",Zwemmen!I413,0)</f>
        <v>0</v>
      </c>
      <c r="V414" s="90">
        <f>IF(Zwemmen!F413="Snelheid",Zwemmen!I413,0)</f>
        <v>0</v>
      </c>
      <c r="W414" s="98">
        <f>IF(Zwemmen!F413="Wedstrijd",Zwemmen!I413,0)</f>
        <v>0</v>
      </c>
      <c r="X414" s="124"/>
      <c r="Y414" s="122">
        <f>IF(Fietsen!H413="Wegfiets",Fietsen!I413,0)</f>
        <v>0</v>
      </c>
      <c r="Z414" s="122">
        <f>IF(Fietsen!H413="Tijdritfiets",Fietsen!I413,0)</f>
        <v>0</v>
      </c>
      <c r="AA414" s="122">
        <f>IF(Fietsen!H413="Mountainbike",Fietsen!I413,0)</f>
        <v>0</v>
      </c>
      <c r="AB414" s="124"/>
      <c r="AC414" s="122">
        <f>IF(Fietsen!G413="Weg",Fietsen!I413,0)</f>
        <v>0</v>
      </c>
      <c r="AD414" s="122">
        <f>IF(Fietsen!G413="Rollen",Fietsen!I413,0)</f>
        <v>0</v>
      </c>
      <c r="AE414" s="122">
        <f>IF(Fietsen!G413="Veld",Fietsen!I413,0)</f>
        <v>0</v>
      </c>
      <c r="AF414" s="125"/>
      <c r="AG414" s="122">
        <f>IF(Fietsen!E413="Herstel",Fietsen!I413,0)</f>
        <v>0</v>
      </c>
      <c r="AH414" s="122">
        <f>IF(Fietsen!E413="LSD",Fietsen!I413,0)</f>
        <v>0</v>
      </c>
      <c r="AI414" s="122">
        <f>IF(Fietsen!E413="Extensieve uithouding",Fietsen!I413,0)</f>
        <v>0</v>
      </c>
      <c r="AJ414" s="122">
        <f>IF(Fietsen!E413="Intensieve uithouding",Fietsen!I413,0)</f>
        <v>0</v>
      </c>
      <c r="AK414" s="122">
        <f>IF(Fietsen!E413="Interval/Blokken",Fietsen!I413,0)</f>
        <v>0</v>
      </c>
      <c r="AL414" s="122">
        <f>IF(Fietsen!E413="VO2max",Fietsen!I413,0)</f>
        <v>0</v>
      </c>
      <c r="AM414" s="122">
        <f>IF(Fietsen!E413="Snelheid",Fietsen!I413,0)</f>
        <v>0</v>
      </c>
      <c r="AN414" s="122">
        <f>IF(Fietsen!E413="Souplesse",Fietsen!I413,0)</f>
        <v>0</v>
      </c>
      <c r="AO414" s="122">
        <f>IF(Fietsen!E413="Krachtuithouding",Fietsen!I413,0)</f>
        <v>0</v>
      </c>
      <c r="AP414" s="122">
        <f>IF(Fietsen!E413="Explosieve kracht",Fietsen!I413,0)</f>
        <v>0</v>
      </c>
      <c r="AQ414" s="122">
        <f>IF(Fietsen!E413="Wedstrijd",Fietsen!I413,0)</f>
        <v>0</v>
      </c>
      <c r="AR414" s="125"/>
      <c r="AS414" s="141">
        <f>IF(Lopen!G413="Weg",Lopen!H413,0)</f>
        <v>0</v>
      </c>
      <c r="AT414" s="122">
        <f>IF(Lopen!G413="Veld",Lopen!H413,0)</f>
        <v>0</v>
      </c>
      <c r="AU414" s="122">
        <f>IF(Lopen!G413="Piste",Lopen!H413,0)</f>
        <v>0</v>
      </c>
      <c r="AV414" s="139"/>
      <c r="AW414" s="122">
        <f>IF(Lopen!E413="Herstel",Lopen!H413,0)</f>
        <v>0</v>
      </c>
      <c r="AX414" s="122">
        <f>IF(Lopen!E413="Extensieve duur",Lopen!H413,0)</f>
        <v>0</v>
      </c>
      <c r="AY414" s="122">
        <f>IF(Lopen!E413="Tempoloop",Lopen!H413,0)</f>
        <v>0</v>
      </c>
      <c r="AZ414" s="122">
        <f>IF(Lopen!E413="Wisselloop",Lopen!H413,0)</f>
        <v>0</v>
      </c>
      <c r="BA414" s="122">
        <f>IF(Lopen!E413="Blokloop",Lopen!H413,0)</f>
        <v>0</v>
      </c>
      <c r="BB414" s="122">
        <f>IF(Lopen!E413="Versnellingen",Lopen!H413,0)</f>
        <v>0</v>
      </c>
      <c r="BC414" s="122">
        <f>IF(Lopen!E413="Fartlek",Lopen!H413,0)</f>
        <v>0</v>
      </c>
      <c r="BD414" s="122">
        <f>IF(Lopen!E413="Krachttraining",Lopen!H413,0)</f>
        <v>0</v>
      </c>
      <c r="BE414" s="142">
        <f>IF(Lopen!E413="Wedstrijd",Lopen!H413,0)</f>
        <v>0</v>
      </c>
    </row>
    <row r="415" spans="1:57">
      <c r="A415" s="199"/>
      <c r="B415" s="19" t="s">
        <v>13</v>
      </c>
      <c r="C415" s="77">
        <v>40860</v>
      </c>
      <c r="D415" s="153"/>
      <c r="E415" s="86">
        <f>IF(Zwemmen!H414&gt;0,1,0)</f>
        <v>0</v>
      </c>
      <c r="F415" s="86">
        <f>IF(Fietsen!I414&gt;0,1,0)</f>
        <v>0</v>
      </c>
      <c r="G415" s="86">
        <f>IF(Lopen!H414&gt;0,1,0)</f>
        <v>0</v>
      </c>
      <c r="H415" s="107"/>
      <c r="I415" s="97">
        <f>IF(Zwemmen!E414="Zwembad Aalst",1,0)</f>
        <v>0</v>
      </c>
      <c r="J415" s="86">
        <f>IF(Zwemmen!E414="Zwembad Brussel",1,0)</f>
        <v>0</v>
      </c>
      <c r="K415" s="86">
        <f>IF(Zwemmen!E414="Zwembad Wachtebeke",1,0)</f>
        <v>0</v>
      </c>
      <c r="L415" s="86">
        <f>IF(Zwemmen!E414="Zwembad Ander",1,0)</f>
        <v>0</v>
      </c>
      <c r="M415" s="86">
        <f>IF(Zwemmen!E414="Open Water Nieuwdonk",1,0)</f>
        <v>0</v>
      </c>
      <c r="N415" s="86">
        <f>IF(Zwemmen!E414="Open Water Ander",1,0)</f>
        <v>0</v>
      </c>
      <c r="O415" s="104"/>
      <c r="P415" s="86">
        <f t="shared" si="19"/>
        <v>0</v>
      </c>
      <c r="Q415" s="86">
        <f t="shared" si="20"/>
        <v>0</v>
      </c>
      <c r="R415" s="104"/>
      <c r="S415" s="90">
        <f>IF(Zwemmen!F414="Techniek",Zwemmen!I414,0)</f>
        <v>0</v>
      </c>
      <c r="T415" s="90">
        <f>IF(Zwemmen!F414="Extensieve uithouding",Zwemmen!I414,0)</f>
        <v>0</v>
      </c>
      <c r="U415" s="90">
        <f>IF(Zwemmen!F414="Intensieve uithouding",Zwemmen!I414,0)</f>
        <v>0</v>
      </c>
      <c r="V415" s="90">
        <f>IF(Zwemmen!F414="Snelheid",Zwemmen!I414,0)</f>
        <v>0</v>
      </c>
      <c r="W415" s="98">
        <f>IF(Zwemmen!F414="Wedstrijd",Zwemmen!I414,0)</f>
        <v>0</v>
      </c>
      <c r="X415" s="124"/>
      <c r="Y415" s="122">
        <f>IF(Fietsen!H414="Wegfiets",Fietsen!I414,0)</f>
        <v>0</v>
      </c>
      <c r="Z415" s="122">
        <f>IF(Fietsen!H414="Tijdritfiets",Fietsen!I414,0)</f>
        <v>0</v>
      </c>
      <c r="AA415" s="122">
        <f>IF(Fietsen!H414="Mountainbike",Fietsen!I414,0)</f>
        <v>0</v>
      </c>
      <c r="AB415" s="124"/>
      <c r="AC415" s="122">
        <f>IF(Fietsen!G414="Weg",Fietsen!I414,0)</f>
        <v>0</v>
      </c>
      <c r="AD415" s="122">
        <f>IF(Fietsen!G414="Rollen",Fietsen!I414,0)</f>
        <v>0</v>
      </c>
      <c r="AE415" s="122">
        <f>IF(Fietsen!G414="Veld",Fietsen!I414,0)</f>
        <v>0</v>
      </c>
      <c r="AF415" s="125"/>
      <c r="AG415" s="122">
        <f>IF(Fietsen!E414="Herstel",Fietsen!I414,0)</f>
        <v>0</v>
      </c>
      <c r="AH415" s="122">
        <f>IF(Fietsen!E414="LSD",Fietsen!I414,0)</f>
        <v>0</v>
      </c>
      <c r="AI415" s="122">
        <f>IF(Fietsen!E414="Extensieve uithouding",Fietsen!I414,0)</f>
        <v>0</v>
      </c>
      <c r="AJ415" s="122">
        <f>IF(Fietsen!E414="Intensieve uithouding",Fietsen!I414,0)</f>
        <v>0</v>
      </c>
      <c r="AK415" s="122">
        <f>IF(Fietsen!E414="Interval/Blokken",Fietsen!I414,0)</f>
        <v>0</v>
      </c>
      <c r="AL415" s="122">
        <f>IF(Fietsen!E414="VO2max",Fietsen!I414,0)</f>
        <v>0</v>
      </c>
      <c r="AM415" s="122">
        <f>IF(Fietsen!E414="Snelheid",Fietsen!I414,0)</f>
        <v>0</v>
      </c>
      <c r="AN415" s="122">
        <f>IF(Fietsen!E414="Souplesse",Fietsen!I414,0)</f>
        <v>0</v>
      </c>
      <c r="AO415" s="122">
        <f>IF(Fietsen!E414="Krachtuithouding",Fietsen!I414,0)</f>
        <v>0</v>
      </c>
      <c r="AP415" s="122">
        <f>IF(Fietsen!E414="Explosieve kracht",Fietsen!I414,0)</f>
        <v>0</v>
      </c>
      <c r="AQ415" s="122">
        <f>IF(Fietsen!E414="Wedstrijd",Fietsen!I414,0)</f>
        <v>0</v>
      </c>
      <c r="AR415" s="125"/>
      <c r="AS415" s="141">
        <f>IF(Lopen!G414="Weg",Lopen!H414,0)</f>
        <v>0</v>
      </c>
      <c r="AT415" s="122">
        <f>IF(Lopen!G414="Veld",Lopen!H414,0)</f>
        <v>0</v>
      </c>
      <c r="AU415" s="122">
        <f>IF(Lopen!G414="Piste",Lopen!H414,0)</f>
        <v>0</v>
      </c>
      <c r="AV415" s="139"/>
      <c r="AW415" s="122">
        <f>IF(Lopen!E414="Herstel",Lopen!H414,0)</f>
        <v>0</v>
      </c>
      <c r="AX415" s="122">
        <f>IF(Lopen!E414="Extensieve duur",Lopen!H414,0)</f>
        <v>0</v>
      </c>
      <c r="AY415" s="122">
        <f>IF(Lopen!E414="Tempoloop",Lopen!H414,0)</f>
        <v>0</v>
      </c>
      <c r="AZ415" s="122">
        <f>IF(Lopen!E414="Wisselloop",Lopen!H414,0)</f>
        <v>0</v>
      </c>
      <c r="BA415" s="122">
        <f>IF(Lopen!E414="Blokloop",Lopen!H414,0)</f>
        <v>0</v>
      </c>
      <c r="BB415" s="122">
        <f>IF(Lopen!E414="Versnellingen",Lopen!H414,0)</f>
        <v>0</v>
      </c>
      <c r="BC415" s="122">
        <f>IF(Lopen!E414="Fartlek",Lopen!H414,0)</f>
        <v>0</v>
      </c>
      <c r="BD415" s="122">
        <f>IF(Lopen!E414="Krachttraining",Lopen!H414,0)</f>
        <v>0</v>
      </c>
      <c r="BE415" s="142">
        <f>IF(Lopen!E414="Wedstrijd",Lopen!H414,0)</f>
        <v>0</v>
      </c>
    </row>
    <row r="416" spans="1:57">
      <c r="A416" s="199" t="s">
        <v>79</v>
      </c>
      <c r="B416" s="83" t="s">
        <v>14</v>
      </c>
      <c r="C416" s="75">
        <v>40861</v>
      </c>
      <c r="D416" s="153"/>
      <c r="E416" s="85">
        <f>IF(Zwemmen!H415&gt;0,1,0)</f>
        <v>0</v>
      </c>
      <c r="F416" s="85">
        <f>IF(Fietsen!I415&gt;0,1,0)</f>
        <v>0</v>
      </c>
      <c r="G416" s="85">
        <f>IF(Lopen!H415&gt;0,1,0)</f>
        <v>0</v>
      </c>
      <c r="H416" s="107"/>
      <c r="I416" s="95">
        <f>IF(Zwemmen!E415="Zwembad Aalst",1,0)</f>
        <v>0</v>
      </c>
      <c r="J416" s="85">
        <f>IF(Zwemmen!E415="Zwembad Brussel",1,0)</f>
        <v>0</v>
      </c>
      <c r="K416" s="85">
        <f>IF(Zwemmen!E415="Zwembad Wachtebeke",1,0)</f>
        <v>0</v>
      </c>
      <c r="L416" s="85">
        <f>IF(Zwemmen!E415="Zwembad Ander",1,0)</f>
        <v>0</v>
      </c>
      <c r="M416" s="85">
        <f>IF(Zwemmen!E415="Open Water Nieuwdonk",1,0)</f>
        <v>0</v>
      </c>
      <c r="N416" s="85">
        <f>IF(Zwemmen!E415="Open Water Ander",1,0)</f>
        <v>0</v>
      </c>
      <c r="O416" s="104"/>
      <c r="P416" s="85">
        <f t="shared" si="19"/>
        <v>0</v>
      </c>
      <c r="Q416" s="85">
        <f t="shared" si="20"/>
        <v>0</v>
      </c>
      <c r="R416" s="104"/>
      <c r="S416" s="89">
        <f>IF(Zwemmen!F415="Techniek",Zwemmen!I415,0)</f>
        <v>0</v>
      </c>
      <c r="T416" s="89">
        <f>IF(Zwemmen!F415="Extensieve uithouding",Zwemmen!I415,0)</f>
        <v>0</v>
      </c>
      <c r="U416" s="89">
        <f>IF(Zwemmen!F415="Intensieve uithouding",Zwemmen!I415,0)</f>
        <v>0</v>
      </c>
      <c r="V416" s="89">
        <f>IF(Zwemmen!F415="Snelheid",Zwemmen!I415,0)</f>
        <v>0</v>
      </c>
      <c r="W416" s="96">
        <f>IF(Zwemmen!F415="Wedstrijd",Zwemmen!I415,0)</f>
        <v>0</v>
      </c>
      <c r="X416" s="124"/>
      <c r="Y416" s="8">
        <f>IF(Fietsen!H415="Wegfiets",Fietsen!I415,0)</f>
        <v>0</v>
      </c>
      <c r="Z416" s="8">
        <f>IF(Fietsen!H415="Tijdritfiets",Fietsen!I415,0)</f>
        <v>0</v>
      </c>
      <c r="AA416" s="8">
        <f>IF(Fietsen!H415="Mountainbike",Fietsen!I415,0)</f>
        <v>0</v>
      </c>
      <c r="AB416" s="124"/>
      <c r="AC416" s="8">
        <f>IF(Fietsen!G415="Weg",Fietsen!I415,0)</f>
        <v>0</v>
      </c>
      <c r="AD416" s="8">
        <f>IF(Fietsen!G415="Rollen",Fietsen!I415,0)</f>
        <v>0</v>
      </c>
      <c r="AE416" s="8">
        <f>IF(Fietsen!G415="Veld",Fietsen!I415,0)</f>
        <v>0</v>
      </c>
      <c r="AF416" s="125"/>
      <c r="AG416" s="8">
        <f>IF(Fietsen!E415="Herstel",Fietsen!I415,0)</f>
        <v>0</v>
      </c>
      <c r="AH416" s="8">
        <f>IF(Fietsen!E415="LSD",Fietsen!I415,0)</f>
        <v>0</v>
      </c>
      <c r="AI416" s="8">
        <f>IF(Fietsen!E415="Extensieve uithouding",Fietsen!I415,0)</f>
        <v>0</v>
      </c>
      <c r="AJ416" s="8">
        <f>IF(Fietsen!E415="Intensieve uithouding",Fietsen!I415,0)</f>
        <v>0</v>
      </c>
      <c r="AK416" s="8">
        <f>IF(Fietsen!E415="Interval/Blokken",Fietsen!I415,0)</f>
        <v>0</v>
      </c>
      <c r="AL416" s="8">
        <f>IF(Fietsen!E415="VO2max",Fietsen!I415,0)</f>
        <v>0</v>
      </c>
      <c r="AM416" s="8">
        <f>IF(Fietsen!E415="Snelheid",Fietsen!I415,0)</f>
        <v>0</v>
      </c>
      <c r="AN416" s="8">
        <f>IF(Fietsen!E415="Souplesse",Fietsen!I415,0)</f>
        <v>0</v>
      </c>
      <c r="AO416" s="8">
        <f>IF(Fietsen!E415="Krachtuithouding",Fietsen!I415,0)</f>
        <v>0</v>
      </c>
      <c r="AP416" s="8">
        <f>IF(Fietsen!E415="Explosieve kracht",Fietsen!I415,0)</f>
        <v>0</v>
      </c>
      <c r="AQ416" s="8">
        <f>IF(Fietsen!E415="Wedstrijd",Fietsen!I415,0)</f>
        <v>0</v>
      </c>
      <c r="AR416" s="125"/>
      <c r="AS416" s="143">
        <f>IF(Lopen!G415="Weg",Lopen!H415,0)</f>
        <v>0</v>
      </c>
      <c r="AT416" s="8">
        <f>IF(Lopen!G415="Veld",Lopen!H415,0)</f>
        <v>0</v>
      </c>
      <c r="AU416" s="8">
        <f>IF(Lopen!G415="Piste",Lopen!H415,0)</f>
        <v>0</v>
      </c>
      <c r="AV416" s="139"/>
      <c r="AW416" s="8">
        <f>IF(Lopen!E415="Herstel",Lopen!H415,0)</f>
        <v>0</v>
      </c>
      <c r="AX416" s="8">
        <f>IF(Lopen!E415="Extensieve duur",Lopen!H415,0)</f>
        <v>0</v>
      </c>
      <c r="AY416" s="8">
        <f>IF(Lopen!E415="Tempoloop",Lopen!H415,0)</f>
        <v>0</v>
      </c>
      <c r="AZ416" s="8">
        <f>IF(Lopen!E415="Wisselloop",Lopen!H415,0)</f>
        <v>0</v>
      </c>
      <c r="BA416" s="8">
        <f>IF(Lopen!E415="Blokloop",Lopen!H415,0)</f>
        <v>0</v>
      </c>
      <c r="BB416" s="8">
        <f>IF(Lopen!E415="Versnellingen",Lopen!H415,0)</f>
        <v>0</v>
      </c>
      <c r="BC416" s="8">
        <f>IF(Lopen!E415="Fartlek",Lopen!H415,0)</f>
        <v>0</v>
      </c>
      <c r="BD416" s="8">
        <f>IF(Lopen!E415="Krachttraining",Lopen!H415,0)</f>
        <v>0</v>
      </c>
      <c r="BE416" s="144">
        <f>IF(Lopen!E415="Wedstrijd",Lopen!H415,0)</f>
        <v>0</v>
      </c>
    </row>
    <row r="417" spans="1:57">
      <c r="A417" s="199"/>
      <c r="B417" s="83" t="s">
        <v>15</v>
      </c>
      <c r="C417" s="75">
        <v>40862</v>
      </c>
      <c r="D417" s="153"/>
      <c r="E417" s="85">
        <f>IF(Zwemmen!H416&gt;0,1,0)</f>
        <v>0</v>
      </c>
      <c r="F417" s="85">
        <f>IF(Fietsen!I416&gt;0,1,0)</f>
        <v>0</v>
      </c>
      <c r="G417" s="85">
        <f>IF(Lopen!H416&gt;0,1,0)</f>
        <v>0</v>
      </c>
      <c r="H417" s="107"/>
      <c r="I417" s="95">
        <f>IF(Zwemmen!E416="Zwembad Aalst",1,0)</f>
        <v>0</v>
      </c>
      <c r="J417" s="85">
        <f>IF(Zwemmen!E416="Zwembad Brussel",1,0)</f>
        <v>0</v>
      </c>
      <c r="K417" s="85">
        <f>IF(Zwemmen!E416="Zwembad Wachtebeke",1,0)</f>
        <v>0</v>
      </c>
      <c r="L417" s="85">
        <f>IF(Zwemmen!E416="Zwembad Ander",1,0)</f>
        <v>0</v>
      </c>
      <c r="M417" s="85">
        <f>IF(Zwemmen!E416="Open Water Nieuwdonk",1,0)</f>
        <v>0</v>
      </c>
      <c r="N417" s="85">
        <f>IF(Zwemmen!E416="Open Water Ander",1,0)</f>
        <v>0</v>
      </c>
      <c r="O417" s="104"/>
      <c r="P417" s="85">
        <f t="shared" si="19"/>
        <v>0</v>
      </c>
      <c r="Q417" s="85">
        <f t="shared" si="20"/>
        <v>0</v>
      </c>
      <c r="R417" s="104"/>
      <c r="S417" s="89">
        <f>IF(Zwemmen!F416="Techniek",Zwemmen!I416,0)</f>
        <v>0</v>
      </c>
      <c r="T417" s="89">
        <f>IF(Zwemmen!F416="Extensieve uithouding",Zwemmen!I416,0)</f>
        <v>0</v>
      </c>
      <c r="U417" s="89">
        <f>IF(Zwemmen!F416="Intensieve uithouding",Zwemmen!I416,0)</f>
        <v>0</v>
      </c>
      <c r="V417" s="89">
        <f>IF(Zwemmen!F416="Snelheid",Zwemmen!I416,0)</f>
        <v>0</v>
      </c>
      <c r="W417" s="96">
        <f>IF(Zwemmen!F416="Wedstrijd",Zwemmen!I416,0)</f>
        <v>0</v>
      </c>
      <c r="X417" s="124"/>
      <c r="Y417" s="8">
        <f>IF(Fietsen!H416="Wegfiets",Fietsen!I416,0)</f>
        <v>0</v>
      </c>
      <c r="Z417" s="8">
        <f>IF(Fietsen!H416="Tijdritfiets",Fietsen!I416,0)</f>
        <v>0</v>
      </c>
      <c r="AA417" s="8">
        <f>IF(Fietsen!H416="Mountainbike",Fietsen!I416,0)</f>
        <v>0</v>
      </c>
      <c r="AB417" s="124"/>
      <c r="AC417" s="8">
        <f>IF(Fietsen!G416="Weg",Fietsen!I416,0)</f>
        <v>0</v>
      </c>
      <c r="AD417" s="8">
        <f>IF(Fietsen!G416="Rollen",Fietsen!I416,0)</f>
        <v>0</v>
      </c>
      <c r="AE417" s="8">
        <f>IF(Fietsen!G416="Veld",Fietsen!I416,0)</f>
        <v>0</v>
      </c>
      <c r="AF417" s="125"/>
      <c r="AG417" s="8">
        <f>IF(Fietsen!E416="Herstel",Fietsen!I416,0)</f>
        <v>0</v>
      </c>
      <c r="AH417" s="8">
        <f>IF(Fietsen!E416="LSD",Fietsen!I416,0)</f>
        <v>0</v>
      </c>
      <c r="AI417" s="8">
        <f>IF(Fietsen!E416="Extensieve uithouding",Fietsen!I416,0)</f>
        <v>0</v>
      </c>
      <c r="AJ417" s="8">
        <f>IF(Fietsen!E416="Intensieve uithouding",Fietsen!I416,0)</f>
        <v>0</v>
      </c>
      <c r="AK417" s="8">
        <f>IF(Fietsen!E416="Interval/Blokken",Fietsen!I416,0)</f>
        <v>0</v>
      </c>
      <c r="AL417" s="8">
        <f>IF(Fietsen!E416="VO2max",Fietsen!I416,0)</f>
        <v>0</v>
      </c>
      <c r="AM417" s="8">
        <f>IF(Fietsen!E416="Snelheid",Fietsen!I416,0)</f>
        <v>0</v>
      </c>
      <c r="AN417" s="8">
        <f>IF(Fietsen!E416="Souplesse",Fietsen!I416,0)</f>
        <v>0</v>
      </c>
      <c r="AO417" s="8">
        <f>IF(Fietsen!E416="Krachtuithouding",Fietsen!I416,0)</f>
        <v>0</v>
      </c>
      <c r="AP417" s="8">
        <f>IF(Fietsen!E416="Explosieve kracht",Fietsen!I416,0)</f>
        <v>0</v>
      </c>
      <c r="AQ417" s="8">
        <f>IF(Fietsen!E416="Wedstrijd",Fietsen!I416,0)</f>
        <v>0</v>
      </c>
      <c r="AR417" s="125"/>
      <c r="AS417" s="143">
        <f>IF(Lopen!G416="Weg",Lopen!H416,0)</f>
        <v>0</v>
      </c>
      <c r="AT417" s="8">
        <f>IF(Lopen!G416="Veld",Lopen!H416,0)</f>
        <v>0</v>
      </c>
      <c r="AU417" s="8">
        <f>IF(Lopen!G416="Piste",Lopen!H416,0)</f>
        <v>0</v>
      </c>
      <c r="AV417" s="139"/>
      <c r="AW417" s="8">
        <f>IF(Lopen!E416="Herstel",Lopen!H416,0)</f>
        <v>0</v>
      </c>
      <c r="AX417" s="8">
        <f>IF(Lopen!E416="Extensieve duur",Lopen!H416,0)</f>
        <v>0</v>
      </c>
      <c r="AY417" s="8">
        <f>IF(Lopen!E416="Tempoloop",Lopen!H416,0)</f>
        <v>0</v>
      </c>
      <c r="AZ417" s="8">
        <f>IF(Lopen!E416="Wisselloop",Lopen!H416,0)</f>
        <v>0</v>
      </c>
      <c r="BA417" s="8">
        <f>IF(Lopen!E416="Blokloop",Lopen!H416,0)</f>
        <v>0</v>
      </c>
      <c r="BB417" s="8">
        <f>IF(Lopen!E416="Versnellingen",Lopen!H416,0)</f>
        <v>0</v>
      </c>
      <c r="BC417" s="8">
        <f>IF(Lopen!E416="Fartlek",Lopen!H416,0)</f>
        <v>0</v>
      </c>
      <c r="BD417" s="8">
        <f>IF(Lopen!E416="Krachttraining",Lopen!H416,0)</f>
        <v>0</v>
      </c>
      <c r="BE417" s="144">
        <f>IF(Lopen!E416="Wedstrijd",Lopen!H416,0)</f>
        <v>0</v>
      </c>
    </row>
    <row r="418" spans="1:57">
      <c r="A418" s="199"/>
      <c r="B418" s="83" t="s">
        <v>16</v>
      </c>
      <c r="C418" s="75">
        <v>40863</v>
      </c>
      <c r="D418" s="153"/>
      <c r="E418" s="85">
        <f>IF(Zwemmen!H417&gt;0,1,0)</f>
        <v>0</v>
      </c>
      <c r="F418" s="85">
        <f>IF(Fietsen!I417&gt;0,1,0)</f>
        <v>0</v>
      </c>
      <c r="G418" s="85">
        <f>IF(Lopen!H417&gt;0,1,0)</f>
        <v>0</v>
      </c>
      <c r="H418" s="107"/>
      <c r="I418" s="95">
        <f>IF(Zwemmen!E417="Zwembad Aalst",1,0)</f>
        <v>0</v>
      </c>
      <c r="J418" s="85">
        <f>IF(Zwemmen!E417="Zwembad Brussel",1,0)</f>
        <v>0</v>
      </c>
      <c r="K418" s="85">
        <f>IF(Zwemmen!E417="Zwembad Wachtebeke",1,0)</f>
        <v>0</v>
      </c>
      <c r="L418" s="85">
        <f>IF(Zwemmen!E417="Zwembad Ander",1,0)</f>
        <v>0</v>
      </c>
      <c r="M418" s="85">
        <f>IF(Zwemmen!E417="Open Water Nieuwdonk",1,0)</f>
        <v>0</v>
      </c>
      <c r="N418" s="85">
        <f>IF(Zwemmen!E417="Open Water Ander",1,0)</f>
        <v>0</v>
      </c>
      <c r="O418" s="104"/>
      <c r="P418" s="85">
        <f t="shared" si="19"/>
        <v>0</v>
      </c>
      <c r="Q418" s="85">
        <f t="shared" si="20"/>
        <v>0</v>
      </c>
      <c r="R418" s="104"/>
      <c r="S418" s="89">
        <f>IF(Zwemmen!F417="Techniek",Zwemmen!I417,0)</f>
        <v>0</v>
      </c>
      <c r="T418" s="89">
        <f>IF(Zwemmen!F417="Extensieve uithouding",Zwemmen!I417,0)</f>
        <v>0</v>
      </c>
      <c r="U418" s="89">
        <f>IF(Zwemmen!F417="Intensieve uithouding",Zwemmen!I417,0)</f>
        <v>0</v>
      </c>
      <c r="V418" s="89">
        <f>IF(Zwemmen!F417="Snelheid",Zwemmen!I417,0)</f>
        <v>0</v>
      </c>
      <c r="W418" s="96">
        <f>IF(Zwemmen!F417="Wedstrijd",Zwemmen!I417,0)</f>
        <v>0</v>
      </c>
      <c r="X418" s="124"/>
      <c r="Y418" s="8">
        <f>IF(Fietsen!H417="Wegfiets",Fietsen!I417,0)</f>
        <v>0</v>
      </c>
      <c r="Z418" s="8">
        <f>IF(Fietsen!H417="Tijdritfiets",Fietsen!I417,0)</f>
        <v>0</v>
      </c>
      <c r="AA418" s="8">
        <f>IF(Fietsen!H417="Mountainbike",Fietsen!I417,0)</f>
        <v>0</v>
      </c>
      <c r="AB418" s="124"/>
      <c r="AC418" s="8">
        <f>IF(Fietsen!G417="Weg",Fietsen!I417,0)</f>
        <v>0</v>
      </c>
      <c r="AD418" s="8">
        <f>IF(Fietsen!G417="Rollen",Fietsen!I417,0)</f>
        <v>0</v>
      </c>
      <c r="AE418" s="8">
        <f>IF(Fietsen!G417="Veld",Fietsen!I417,0)</f>
        <v>0</v>
      </c>
      <c r="AF418" s="125"/>
      <c r="AG418" s="8">
        <f>IF(Fietsen!E417="Herstel",Fietsen!I417,0)</f>
        <v>0</v>
      </c>
      <c r="AH418" s="8">
        <f>IF(Fietsen!E417="LSD",Fietsen!I417,0)</f>
        <v>0</v>
      </c>
      <c r="AI418" s="8">
        <f>IF(Fietsen!E417="Extensieve uithouding",Fietsen!I417,0)</f>
        <v>0</v>
      </c>
      <c r="AJ418" s="8">
        <f>IF(Fietsen!E417="Intensieve uithouding",Fietsen!I417,0)</f>
        <v>0</v>
      </c>
      <c r="AK418" s="8">
        <f>IF(Fietsen!E417="Interval/Blokken",Fietsen!I417,0)</f>
        <v>0</v>
      </c>
      <c r="AL418" s="8">
        <f>IF(Fietsen!E417="VO2max",Fietsen!I417,0)</f>
        <v>0</v>
      </c>
      <c r="AM418" s="8">
        <f>IF(Fietsen!E417="Snelheid",Fietsen!I417,0)</f>
        <v>0</v>
      </c>
      <c r="AN418" s="8">
        <f>IF(Fietsen!E417="Souplesse",Fietsen!I417,0)</f>
        <v>0</v>
      </c>
      <c r="AO418" s="8">
        <f>IF(Fietsen!E417="Krachtuithouding",Fietsen!I417,0)</f>
        <v>0</v>
      </c>
      <c r="AP418" s="8">
        <f>IF(Fietsen!E417="Explosieve kracht",Fietsen!I417,0)</f>
        <v>0</v>
      </c>
      <c r="AQ418" s="8">
        <f>IF(Fietsen!E417="Wedstrijd",Fietsen!I417,0)</f>
        <v>0</v>
      </c>
      <c r="AR418" s="125"/>
      <c r="AS418" s="143">
        <f>IF(Lopen!G417="Weg",Lopen!H417,0)</f>
        <v>0</v>
      </c>
      <c r="AT418" s="8">
        <f>IF(Lopen!G417="Veld",Lopen!H417,0)</f>
        <v>0</v>
      </c>
      <c r="AU418" s="8">
        <f>IF(Lopen!G417="Piste",Lopen!H417,0)</f>
        <v>0</v>
      </c>
      <c r="AV418" s="139"/>
      <c r="AW418" s="8">
        <f>IF(Lopen!E417="Herstel",Lopen!H417,0)</f>
        <v>0</v>
      </c>
      <c r="AX418" s="8">
        <f>IF(Lopen!E417="Extensieve duur",Lopen!H417,0)</f>
        <v>0</v>
      </c>
      <c r="AY418" s="8">
        <f>IF(Lopen!E417="Tempoloop",Lopen!H417,0)</f>
        <v>0</v>
      </c>
      <c r="AZ418" s="8">
        <f>IF(Lopen!E417="Wisselloop",Lopen!H417,0)</f>
        <v>0</v>
      </c>
      <c r="BA418" s="8">
        <f>IF(Lopen!E417="Blokloop",Lopen!H417,0)</f>
        <v>0</v>
      </c>
      <c r="BB418" s="8">
        <f>IF(Lopen!E417="Versnellingen",Lopen!H417,0)</f>
        <v>0</v>
      </c>
      <c r="BC418" s="8">
        <f>IF(Lopen!E417="Fartlek",Lopen!H417,0)</f>
        <v>0</v>
      </c>
      <c r="BD418" s="8">
        <f>IF(Lopen!E417="Krachttraining",Lopen!H417,0)</f>
        <v>0</v>
      </c>
      <c r="BE418" s="144">
        <f>IF(Lopen!E417="Wedstrijd",Lopen!H417,0)</f>
        <v>0</v>
      </c>
    </row>
    <row r="419" spans="1:57">
      <c r="A419" s="199"/>
      <c r="B419" s="83" t="s">
        <v>17</v>
      </c>
      <c r="C419" s="75">
        <v>40864</v>
      </c>
      <c r="D419" s="153"/>
      <c r="E419" s="85">
        <f>IF(Zwemmen!H418&gt;0,1,0)</f>
        <v>0</v>
      </c>
      <c r="F419" s="85">
        <f>IF(Fietsen!I418&gt;0,1,0)</f>
        <v>0</v>
      </c>
      <c r="G419" s="85">
        <f>IF(Lopen!H418&gt;0,1,0)</f>
        <v>0</v>
      </c>
      <c r="H419" s="107"/>
      <c r="I419" s="95">
        <f>IF(Zwemmen!E418="Zwembad Aalst",1,0)</f>
        <v>0</v>
      </c>
      <c r="J419" s="85">
        <f>IF(Zwemmen!E418="Zwembad Brussel",1,0)</f>
        <v>0</v>
      </c>
      <c r="K419" s="85">
        <f>IF(Zwemmen!E418="Zwembad Wachtebeke",1,0)</f>
        <v>0</v>
      </c>
      <c r="L419" s="85">
        <f>IF(Zwemmen!E418="Zwembad Ander",1,0)</f>
        <v>0</v>
      </c>
      <c r="M419" s="85">
        <f>IF(Zwemmen!E418="Open Water Nieuwdonk",1,0)</f>
        <v>0</v>
      </c>
      <c r="N419" s="85">
        <f>IF(Zwemmen!E418="Open Water Ander",1,0)</f>
        <v>0</v>
      </c>
      <c r="O419" s="104"/>
      <c r="P419" s="85">
        <f t="shared" si="19"/>
        <v>0</v>
      </c>
      <c r="Q419" s="85">
        <f t="shared" si="20"/>
        <v>0</v>
      </c>
      <c r="R419" s="104"/>
      <c r="S419" s="89">
        <f>IF(Zwemmen!F418="Techniek",Zwemmen!I418,0)</f>
        <v>0</v>
      </c>
      <c r="T419" s="89">
        <f>IF(Zwemmen!F418="Extensieve uithouding",Zwemmen!I418,0)</f>
        <v>0</v>
      </c>
      <c r="U419" s="89">
        <f>IF(Zwemmen!F418="Intensieve uithouding",Zwemmen!I418,0)</f>
        <v>0</v>
      </c>
      <c r="V419" s="89">
        <f>IF(Zwemmen!F418="Snelheid",Zwemmen!I418,0)</f>
        <v>0</v>
      </c>
      <c r="W419" s="96">
        <f>IF(Zwemmen!F418="Wedstrijd",Zwemmen!I418,0)</f>
        <v>0</v>
      </c>
      <c r="X419" s="124"/>
      <c r="Y419" s="8">
        <f>IF(Fietsen!H418="Wegfiets",Fietsen!I418,0)</f>
        <v>0</v>
      </c>
      <c r="Z419" s="8">
        <f>IF(Fietsen!H418="Tijdritfiets",Fietsen!I418,0)</f>
        <v>0</v>
      </c>
      <c r="AA419" s="8">
        <f>IF(Fietsen!H418="Mountainbike",Fietsen!I418,0)</f>
        <v>0</v>
      </c>
      <c r="AB419" s="124"/>
      <c r="AC419" s="8">
        <f>IF(Fietsen!G418="Weg",Fietsen!I418,0)</f>
        <v>0</v>
      </c>
      <c r="AD419" s="8">
        <f>IF(Fietsen!G418="Rollen",Fietsen!I418,0)</f>
        <v>0</v>
      </c>
      <c r="AE419" s="8">
        <f>IF(Fietsen!G418="Veld",Fietsen!I418,0)</f>
        <v>0</v>
      </c>
      <c r="AF419" s="125"/>
      <c r="AG419" s="8">
        <f>IF(Fietsen!E418="Herstel",Fietsen!I418,0)</f>
        <v>0</v>
      </c>
      <c r="AH419" s="8">
        <f>IF(Fietsen!E418="LSD",Fietsen!I418,0)</f>
        <v>0</v>
      </c>
      <c r="AI419" s="8">
        <f>IF(Fietsen!E418="Extensieve uithouding",Fietsen!I418,0)</f>
        <v>0</v>
      </c>
      <c r="AJ419" s="8">
        <f>IF(Fietsen!E418="Intensieve uithouding",Fietsen!I418,0)</f>
        <v>0</v>
      </c>
      <c r="AK419" s="8">
        <f>IF(Fietsen!E418="Interval/Blokken",Fietsen!I418,0)</f>
        <v>0</v>
      </c>
      <c r="AL419" s="8">
        <f>IF(Fietsen!E418="VO2max",Fietsen!I418,0)</f>
        <v>0</v>
      </c>
      <c r="AM419" s="8">
        <f>IF(Fietsen!E418="Snelheid",Fietsen!I418,0)</f>
        <v>0</v>
      </c>
      <c r="AN419" s="8">
        <f>IF(Fietsen!E418="Souplesse",Fietsen!I418,0)</f>
        <v>0</v>
      </c>
      <c r="AO419" s="8">
        <f>IF(Fietsen!E418="Krachtuithouding",Fietsen!I418,0)</f>
        <v>0</v>
      </c>
      <c r="AP419" s="8">
        <f>IF(Fietsen!E418="Explosieve kracht",Fietsen!I418,0)</f>
        <v>0</v>
      </c>
      <c r="AQ419" s="8">
        <f>IF(Fietsen!E418="Wedstrijd",Fietsen!I418,0)</f>
        <v>0</v>
      </c>
      <c r="AR419" s="125"/>
      <c r="AS419" s="143">
        <f>IF(Lopen!G418="Weg",Lopen!H418,0)</f>
        <v>0</v>
      </c>
      <c r="AT419" s="8">
        <f>IF(Lopen!G418="Veld",Lopen!H418,0)</f>
        <v>0</v>
      </c>
      <c r="AU419" s="8">
        <f>IF(Lopen!G418="Piste",Lopen!H418,0)</f>
        <v>0</v>
      </c>
      <c r="AV419" s="139"/>
      <c r="AW419" s="8">
        <f>IF(Lopen!E418="Herstel",Lopen!H418,0)</f>
        <v>0</v>
      </c>
      <c r="AX419" s="8">
        <f>IF(Lopen!E418="Extensieve duur",Lopen!H418,0)</f>
        <v>0</v>
      </c>
      <c r="AY419" s="8">
        <f>IF(Lopen!E418="Tempoloop",Lopen!H418,0)</f>
        <v>0</v>
      </c>
      <c r="AZ419" s="8">
        <f>IF(Lopen!E418="Wisselloop",Lopen!H418,0)</f>
        <v>0</v>
      </c>
      <c r="BA419" s="8">
        <f>IF(Lopen!E418="Blokloop",Lopen!H418,0)</f>
        <v>0</v>
      </c>
      <c r="BB419" s="8">
        <f>IF(Lopen!E418="Versnellingen",Lopen!H418,0)</f>
        <v>0</v>
      </c>
      <c r="BC419" s="8">
        <f>IF(Lopen!E418="Fartlek",Lopen!H418,0)</f>
        <v>0</v>
      </c>
      <c r="BD419" s="8">
        <f>IF(Lopen!E418="Krachttraining",Lopen!H418,0)</f>
        <v>0</v>
      </c>
      <c r="BE419" s="144">
        <f>IF(Lopen!E418="Wedstrijd",Lopen!H418,0)</f>
        <v>0</v>
      </c>
    </row>
    <row r="420" spans="1:57">
      <c r="A420" s="199"/>
      <c r="B420" s="83" t="s">
        <v>11</v>
      </c>
      <c r="C420" s="75">
        <v>40865</v>
      </c>
      <c r="D420" s="153"/>
      <c r="E420" s="85">
        <f>IF(Zwemmen!H419&gt;0,1,0)</f>
        <v>0</v>
      </c>
      <c r="F420" s="85">
        <f>IF(Fietsen!I419&gt;0,1,0)</f>
        <v>0</v>
      </c>
      <c r="G420" s="85">
        <f>IF(Lopen!H419&gt;0,1,0)</f>
        <v>0</v>
      </c>
      <c r="H420" s="107"/>
      <c r="I420" s="95">
        <f>IF(Zwemmen!E419="Zwembad Aalst",1,0)</f>
        <v>0</v>
      </c>
      <c r="J420" s="85">
        <f>IF(Zwemmen!E419="Zwembad Brussel",1,0)</f>
        <v>0</v>
      </c>
      <c r="K420" s="85">
        <f>IF(Zwemmen!E419="Zwembad Wachtebeke",1,0)</f>
        <v>0</v>
      </c>
      <c r="L420" s="85">
        <f>IF(Zwemmen!E419="Zwembad Ander",1,0)</f>
        <v>0</v>
      </c>
      <c r="M420" s="85">
        <f>IF(Zwemmen!E419="Open Water Nieuwdonk",1,0)</f>
        <v>0</v>
      </c>
      <c r="N420" s="85">
        <f>IF(Zwemmen!E419="Open Water Ander",1,0)</f>
        <v>0</v>
      </c>
      <c r="O420" s="104"/>
      <c r="P420" s="85">
        <f t="shared" si="19"/>
        <v>0</v>
      </c>
      <c r="Q420" s="85">
        <f t="shared" si="20"/>
        <v>0</v>
      </c>
      <c r="R420" s="104"/>
      <c r="S420" s="89">
        <f>IF(Zwemmen!F419="Techniek",Zwemmen!I419,0)</f>
        <v>0</v>
      </c>
      <c r="T420" s="89">
        <f>IF(Zwemmen!F419="Extensieve uithouding",Zwemmen!I419,0)</f>
        <v>0</v>
      </c>
      <c r="U420" s="89">
        <f>IF(Zwemmen!F419="Intensieve uithouding",Zwemmen!I419,0)</f>
        <v>0</v>
      </c>
      <c r="V420" s="89">
        <f>IF(Zwemmen!F419="Snelheid",Zwemmen!I419,0)</f>
        <v>0</v>
      </c>
      <c r="W420" s="96">
        <f>IF(Zwemmen!F419="Wedstrijd",Zwemmen!I419,0)</f>
        <v>0</v>
      </c>
      <c r="X420" s="124"/>
      <c r="Y420" s="8">
        <f>IF(Fietsen!H419="Wegfiets",Fietsen!I419,0)</f>
        <v>0</v>
      </c>
      <c r="Z420" s="8">
        <f>IF(Fietsen!H419="Tijdritfiets",Fietsen!I419,0)</f>
        <v>0</v>
      </c>
      <c r="AA420" s="8">
        <f>IF(Fietsen!H419="Mountainbike",Fietsen!I419,0)</f>
        <v>0</v>
      </c>
      <c r="AB420" s="124"/>
      <c r="AC420" s="8">
        <f>IF(Fietsen!G419="Weg",Fietsen!I419,0)</f>
        <v>0</v>
      </c>
      <c r="AD420" s="8">
        <f>IF(Fietsen!G419="Rollen",Fietsen!I419,0)</f>
        <v>0</v>
      </c>
      <c r="AE420" s="8">
        <f>IF(Fietsen!G419="Veld",Fietsen!I419,0)</f>
        <v>0</v>
      </c>
      <c r="AF420" s="125"/>
      <c r="AG420" s="8">
        <f>IF(Fietsen!E419="Herstel",Fietsen!I419,0)</f>
        <v>0</v>
      </c>
      <c r="AH420" s="8">
        <f>IF(Fietsen!E419="LSD",Fietsen!I419,0)</f>
        <v>0</v>
      </c>
      <c r="AI420" s="8">
        <f>IF(Fietsen!E419="Extensieve uithouding",Fietsen!I419,0)</f>
        <v>0</v>
      </c>
      <c r="AJ420" s="8">
        <f>IF(Fietsen!E419="Intensieve uithouding",Fietsen!I419,0)</f>
        <v>0</v>
      </c>
      <c r="AK420" s="8">
        <f>IF(Fietsen!E419="Interval/Blokken",Fietsen!I419,0)</f>
        <v>0</v>
      </c>
      <c r="AL420" s="8">
        <f>IF(Fietsen!E419="VO2max",Fietsen!I419,0)</f>
        <v>0</v>
      </c>
      <c r="AM420" s="8">
        <f>IF(Fietsen!E419="Snelheid",Fietsen!I419,0)</f>
        <v>0</v>
      </c>
      <c r="AN420" s="8">
        <f>IF(Fietsen!E419="Souplesse",Fietsen!I419,0)</f>
        <v>0</v>
      </c>
      <c r="AO420" s="8">
        <f>IF(Fietsen!E419="Krachtuithouding",Fietsen!I419,0)</f>
        <v>0</v>
      </c>
      <c r="AP420" s="8">
        <f>IF(Fietsen!E419="Explosieve kracht",Fietsen!I419,0)</f>
        <v>0</v>
      </c>
      <c r="AQ420" s="8">
        <f>IF(Fietsen!E419="Wedstrijd",Fietsen!I419,0)</f>
        <v>0</v>
      </c>
      <c r="AR420" s="125"/>
      <c r="AS420" s="143">
        <f>IF(Lopen!G419="Weg",Lopen!H419,0)</f>
        <v>0</v>
      </c>
      <c r="AT420" s="8">
        <f>IF(Lopen!G419="Veld",Lopen!H419,0)</f>
        <v>0</v>
      </c>
      <c r="AU420" s="8">
        <f>IF(Lopen!G419="Piste",Lopen!H419,0)</f>
        <v>0</v>
      </c>
      <c r="AV420" s="139"/>
      <c r="AW420" s="8">
        <f>IF(Lopen!E419="Herstel",Lopen!H419,0)</f>
        <v>0</v>
      </c>
      <c r="AX420" s="8">
        <f>IF(Lopen!E419="Extensieve duur",Lopen!H419,0)</f>
        <v>0</v>
      </c>
      <c r="AY420" s="8">
        <f>IF(Lopen!E419="Tempoloop",Lopen!H419,0)</f>
        <v>0</v>
      </c>
      <c r="AZ420" s="8">
        <f>IF(Lopen!E419="Wisselloop",Lopen!H419,0)</f>
        <v>0</v>
      </c>
      <c r="BA420" s="8">
        <f>IF(Lopen!E419="Blokloop",Lopen!H419,0)</f>
        <v>0</v>
      </c>
      <c r="BB420" s="8">
        <f>IF(Lopen!E419="Versnellingen",Lopen!H419,0)</f>
        <v>0</v>
      </c>
      <c r="BC420" s="8">
        <f>IF(Lopen!E419="Fartlek",Lopen!H419,0)</f>
        <v>0</v>
      </c>
      <c r="BD420" s="8">
        <f>IF(Lopen!E419="Krachttraining",Lopen!H419,0)</f>
        <v>0</v>
      </c>
      <c r="BE420" s="144">
        <f>IF(Lopen!E419="Wedstrijd",Lopen!H419,0)</f>
        <v>0</v>
      </c>
    </row>
    <row r="421" spans="1:57">
      <c r="A421" s="199"/>
      <c r="B421" s="19" t="s">
        <v>12</v>
      </c>
      <c r="C421" s="77">
        <v>40866</v>
      </c>
      <c r="D421" s="153"/>
      <c r="E421" s="86">
        <f>IF(Zwemmen!H420&gt;0,1,0)</f>
        <v>0</v>
      </c>
      <c r="F421" s="86">
        <f>IF(Fietsen!I420&gt;0,1,0)</f>
        <v>0</v>
      </c>
      <c r="G421" s="86">
        <f>IF(Lopen!H420&gt;0,1,0)</f>
        <v>0</v>
      </c>
      <c r="H421" s="107"/>
      <c r="I421" s="97">
        <f>IF(Zwemmen!E420="Zwembad Aalst",1,0)</f>
        <v>0</v>
      </c>
      <c r="J421" s="86">
        <f>IF(Zwemmen!E420="Zwembad Brussel",1,0)</f>
        <v>0</v>
      </c>
      <c r="K421" s="86">
        <f>IF(Zwemmen!E420="Zwembad Wachtebeke",1,0)</f>
        <v>0</v>
      </c>
      <c r="L421" s="86">
        <f>IF(Zwemmen!E420="Zwembad Ander",1,0)</f>
        <v>0</v>
      </c>
      <c r="M421" s="86">
        <f>IF(Zwemmen!E420="Open Water Nieuwdonk",1,0)</f>
        <v>0</v>
      </c>
      <c r="N421" s="86">
        <f>IF(Zwemmen!E420="Open Water Ander",1,0)</f>
        <v>0</v>
      </c>
      <c r="O421" s="104"/>
      <c r="P421" s="86">
        <f t="shared" si="19"/>
        <v>0</v>
      </c>
      <c r="Q421" s="86">
        <f t="shared" si="20"/>
        <v>0</v>
      </c>
      <c r="R421" s="104"/>
      <c r="S421" s="90">
        <f>IF(Zwemmen!F420="Techniek",Zwemmen!I420,0)</f>
        <v>0</v>
      </c>
      <c r="T421" s="90">
        <f>IF(Zwemmen!F420="Extensieve uithouding",Zwemmen!I420,0)</f>
        <v>0</v>
      </c>
      <c r="U421" s="90">
        <f>IF(Zwemmen!F420="Intensieve uithouding",Zwemmen!I420,0)</f>
        <v>0</v>
      </c>
      <c r="V421" s="90">
        <f>IF(Zwemmen!F420="Snelheid",Zwemmen!I420,0)</f>
        <v>0</v>
      </c>
      <c r="W421" s="98">
        <f>IF(Zwemmen!F420="Wedstrijd",Zwemmen!I420,0)</f>
        <v>0</v>
      </c>
      <c r="X421" s="124"/>
      <c r="Y421" s="122">
        <f>IF(Fietsen!H420="Wegfiets",Fietsen!I420,0)</f>
        <v>0</v>
      </c>
      <c r="Z421" s="122">
        <f>IF(Fietsen!H420="Tijdritfiets",Fietsen!I420,0)</f>
        <v>0</v>
      </c>
      <c r="AA421" s="122">
        <f>IF(Fietsen!H420="Mountainbike",Fietsen!I420,0)</f>
        <v>0</v>
      </c>
      <c r="AB421" s="124"/>
      <c r="AC421" s="122">
        <f>IF(Fietsen!G420="Weg",Fietsen!I420,0)</f>
        <v>0</v>
      </c>
      <c r="AD421" s="122">
        <f>IF(Fietsen!G420="Rollen",Fietsen!I420,0)</f>
        <v>0</v>
      </c>
      <c r="AE421" s="122">
        <f>IF(Fietsen!G420="Veld",Fietsen!I420,0)</f>
        <v>0</v>
      </c>
      <c r="AF421" s="125"/>
      <c r="AG421" s="122">
        <f>IF(Fietsen!E420="Herstel",Fietsen!I420,0)</f>
        <v>0</v>
      </c>
      <c r="AH421" s="122">
        <f>IF(Fietsen!E420="LSD",Fietsen!I420,0)</f>
        <v>0</v>
      </c>
      <c r="AI421" s="122">
        <f>IF(Fietsen!E420="Extensieve uithouding",Fietsen!I420,0)</f>
        <v>0</v>
      </c>
      <c r="AJ421" s="122">
        <f>IF(Fietsen!E420="Intensieve uithouding",Fietsen!I420,0)</f>
        <v>0</v>
      </c>
      <c r="AK421" s="122">
        <f>IF(Fietsen!E420="Interval/Blokken",Fietsen!I420,0)</f>
        <v>0</v>
      </c>
      <c r="AL421" s="122">
        <f>IF(Fietsen!E420="VO2max",Fietsen!I420,0)</f>
        <v>0</v>
      </c>
      <c r="AM421" s="122">
        <f>IF(Fietsen!E420="Snelheid",Fietsen!I420,0)</f>
        <v>0</v>
      </c>
      <c r="AN421" s="122">
        <f>IF(Fietsen!E420="Souplesse",Fietsen!I420,0)</f>
        <v>0</v>
      </c>
      <c r="AO421" s="122">
        <f>IF(Fietsen!E420="Krachtuithouding",Fietsen!I420,0)</f>
        <v>0</v>
      </c>
      <c r="AP421" s="122">
        <f>IF(Fietsen!E420="Explosieve kracht",Fietsen!I420,0)</f>
        <v>0</v>
      </c>
      <c r="AQ421" s="122">
        <f>IF(Fietsen!E420="Wedstrijd",Fietsen!I420,0)</f>
        <v>0</v>
      </c>
      <c r="AR421" s="125"/>
      <c r="AS421" s="141">
        <f>IF(Lopen!G420="Weg",Lopen!H420,0)</f>
        <v>0</v>
      </c>
      <c r="AT421" s="122">
        <f>IF(Lopen!G420="Veld",Lopen!H420,0)</f>
        <v>0</v>
      </c>
      <c r="AU421" s="122">
        <f>IF(Lopen!G420="Piste",Lopen!H420,0)</f>
        <v>0</v>
      </c>
      <c r="AV421" s="139"/>
      <c r="AW421" s="122">
        <f>IF(Lopen!E420="Herstel",Lopen!H420,0)</f>
        <v>0</v>
      </c>
      <c r="AX421" s="122">
        <f>IF(Lopen!E420="Extensieve duur",Lopen!H420,0)</f>
        <v>0</v>
      </c>
      <c r="AY421" s="122">
        <f>IF(Lopen!E420="Tempoloop",Lopen!H420,0)</f>
        <v>0</v>
      </c>
      <c r="AZ421" s="122">
        <f>IF(Lopen!E420="Wisselloop",Lopen!H420,0)</f>
        <v>0</v>
      </c>
      <c r="BA421" s="122">
        <f>IF(Lopen!E420="Blokloop",Lopen!H420,0)</f>
        <v>0</v>
      </c>
      <c r="BB421" s="122">
        <f>IF(Lopen!E420="Versnellingen",Lopen!H420,0)</f>
        <v>0</v>
      </c>
      <c r="BC421" s="122">
        <f>IF(Lopen!E420="Fartlek",Lopen!H420,0)</f>
        <v>0</v>
      </c>
      <c r="BD421" s="122">
        <f>IF(Lopen!E420="Krachttraining",Lopen!H420,0)</f>
        <v>0</v>
      </c>
      <c r="BE421" s="142">
        <f>IF(Lopen!E420="Wedstrijd",Lopen!H420,0)</f>
        <v>0</v>
      </c>
    </row>
    <row r="422" spans="1:57">
      <c r="A422" s="199"/>
      <c r="B422" s="19" t="s">
        <v>13</v>
      </c>
      <c r="C422" s="77">
        <v>40867</v>
      </c>
      <c r="D422" s="153"/>
      <c r="E422" s="86">
        <f>IF(Zwemmen!H421&gt;0,1,0)</f>
        <v>0</v>
      </c>
      <c r="F422" s="86">
        <f>IF(Fietsen!I421&gt;0,1,0)</f>
        <v>0</v>
      </c>
      <c r="G422" s="86">
        <f>IF(Lopen!H421&gt;0,1,0)</f>
        <v>0</v>
      </c>
      <c r="H422" s="107"/>
      <c r="I422" s="97">
        <f>IF(Zwemmen!E421="Zwembad Aalst",1,0)</f>
        <v>0</v>
      </c>
      <c r="J422" s="86">
        <f>IF(Zwemmen!E421="Zwembad Brussel",1,0)</f>
        <v>0</v>
      </c>
      <c r="K422" s="86">
        <f>IF(Zwemmen!E421="Zwembad Wachtebeke",1,0)</f>
        <v>0</v>
      </c>
      <c r="L422" s="86">
        <f>IF(Zwemmen!E421="Zwembad Ander",1,0)</f>
        <v>0</v>
      </c>
      <c r="M422" s="86">
        <f>IF(Zwemmen!E421="Open Water Nieuwdonk",1,0)</f>
        <v>0</v>
      </c>
      <c r="N422" s="86">
        <f>IF(Zwemmen!E421="Open Water Ander",1,0)</f>
        <v>0</v>
      </c>
      <c r="O422" s="104"/>
      <c r="P422" s="86">
        <f t="shared" si="19"/>
        <v>0</v>
      </c>
      <c r="Q422" s="86">
        <f t="shared" si="20"/>
        <v>0</v>
      </c>
      <c r="R422" s="104"/>
      <c r="S422" s="90">
        <f>IF(Zwemmen!F421="Techniek",Zwemmen!I421,0)</f>
        <v>0</v>
      </c>
      <c r="T422" s="90">
        <f>IF(Zwemmen!F421="Extensieve uithouding",Zwemmen!I421,0)</f>
        <v>0</v>
      </c>
      <c r="U422" s="90">
        <f>IF(Zwemmen!F421="Intensieve uithouding",Zwemmen!I421,0)</f>
        <v>0</v>
      </c>
      <c r="V422" s="90">
        <f>IF(Zwemmen!F421="Snelheid",Zwemmen!I421,0)</f>
        <v>0</v>
      </c>
      <c r="W422" s="98">
        <f>IF(Zwemmen!F421="Wedstrijd",Zwemmen!I421,0)</f>
        <v>0</v>
      </c>
      <c r="X422" s="124"/>
      <c r="Y422" s="122">
        <f>IF(Fietsen!H421="Wegfiets",Fietsen!I421,0)</f>
        <v>0</v>
      </c>
      <c r="Z422" s="122">
        <f>IF(Fietsen!H421="Tijdritfiets",Fietsen!I421,0)</f>
        <v>0</v>
      </c>
      <c r="AA422" s="122">
        <f>IF(Fietsen!H421="Mountainbike",Fietsen!I421,0)</f>
        <v>0</v>
      </c>
      <c r="AB422" s="124"/>
      <c r="AC422" s="122">
        <f>IF(Fietsen!G421="Weg",Fietsen!I421,0)</f>
        <v>0</v>
      </c>
      <c r="AD422" s="122">
        <f>IF(Fietsen!G421="Rollen",Fietsen!I421,0)</f>
        <v>0</v>
      </c>
      <c r="AE422" s="122">
        <f>IF(Fietsen!G421="Veld",Fietsen!I421,0)</f>
        <v>0</v>
      </c>
      <c r="AF422" s="125"/>
      <c r="AG422" s="122">
        <f>IF(Fietsen!E421="Herstel",Fietsen!I421,0)</f>
        <v>0</v>
      </c>
      <c r="AH422" s="122">
        <f>IF(Fietsen!E421="LSD",Fietsen!I421,0)</f>
        <v>0</v>
      </c>
      <c r="AI422" s="122">
        <f>IF(Fietsen!E421="Extensieve uithouding",Fietsen!I421,0)</f>
        <v>0</v>
      </c>
      <c r="AJ422" s="122">
        <f>IF(Fietsen!E421="Intensieve uithouding",Fietsen!I421,0)</f>
        <v>0</v>
      </c>
      <c r="AK422" s="122">
        <f>IF(Fietsen!E421="Interval/Blokken",Fietsen!I421,0)</f>
        <v>0</v>
      </c>
      <c r="AL422" s="122">
        <f>IF(Fietsen!E421="VO2max",Fietsen!I421,0)</f>
        <v>0</v>
      </c>
      <c r="AM422" s="122">
        <f>IF(Fietsen!E421="Snelheid",Fietsen!I421,0)</f>
        <v>0</v>
      </c>
      <c r="AN422" s="122">
        <f>IF(Fietsen!E421="Souplesse",Fietsen!I421,0)</f>
        <v>0</v>
      </c>
      <c r="AO422" s="122">
        <f>IF(Fietsen!E421="Krachtuithouding",Fietsen!I421,0)</f>
        <v>0</v>
      </c>
      <c r="AP422" s="122">
        <f>IF(Fietsen!E421="Explosieve kracht",Fietsen!I421,0)</f>
        <v>0</v>
      </c>
      <c r="AQ422" s="122">
        <f>IF(Fietsen!E421="Wedstrijd",Fietsen!I421,0)</f>
        <v>0</v>
      </c>
      <c r="AR422" s="125"/>
      <c r="AS422" s="141">
        <f>IF(Lopen!G421="Weg",Lopen!H421,0)</f>
        <v>0</v>
      </c>
      <c r="AT422" s="122">
        <f>IF(Lopen!G421="Veld",Lopen!H421,0)</f>
        <v>0</v>
      </c>
      <c r="AU422" s="122">
        <f>IF(Lopen!G421="Piste",Lopen!H421,0)</f>
        <v>0</v>
      </c>
      <c r="AV422" s="139"/>
      <c r="AW422" s="122">
        <f>IF(Lopen!E421="Herstel",Lopen!H421,0)</f>
        <v>0</v>
      </c>
      <c r="AX422" s="122">
        <f>IF(Lopen!E421="Extensieve duur",Lopen!H421,0)</f>
        <v>0</v>
      </c>
      <c r="AY422" s="122">
        <f>IF(Lopen!E421="Tempoloop",Lopen!H421,0)</f>
        <v>0</v>
      </c>
      <c r="AZ422" s="122">
        <f>IF(Lopen!E421="Wisselloop",Lopen!H421,0)</f>
        <v>0</v>
      </c>
      <c r="BA422" s="122">
        <f>IF(Lopen!E421="Blokloop",Lopen!H421,0)</f>
        <v>0</v>
      </c>
      <c r="BB422" s="122">
        <f>IF(Lopen!E421="Versnellingen",Lopen!H421,0)</f>
        <v>0</v>
      </c>
      <c r="BC422" s="122">
        <f>IF(Lopen!E421="Fartlek",Lopen!H421,0)</f>
        <v>0</v>
      </c>
      <c r="BD422" s="122">
        <f>IF(Lopen!E421="Krachttraining",Lopen!H421,0)</f>
        <v>0</v>
      </c>
      <c r="BE422" s="142">
        <f>IF(Lopen!E421="Wedstrijd",Lopen!H421,0)</f>
        <v>0</v>
      </c>
    </row>
    <row r="423" spans="1:57">
      <c r="A423" s="199" t="s">
        <v>80</v>
      </c>
      <c r="B423" s="83" t="s">
        <v>14</v>
      </c>
      <c r="C423" s="75">
        <v>40868</v>
      </c>
      <c r="D423" s="153"/>
      <c r="E423" s="85">
        <f>IF(Zwemmen!H422&gt;0,1,0)</f>
        <v>0</v>
      </c>
      <c r="F423" s="85">
        <f>IF(Fietsen!I422&gt;0,1,0)</f>
        <v>0</v>
      </c>
      <c r="G423" s="85">
        <f>IF(Lopen!H422&gt;0,1,0)</f>
        <v>0</v>
      </c>
      <c r="H423" s="107"/>
      <c r="I423" s="95">
        <f>IF(Zwemmen!E422="Zwembad Aalst",1,0)</f>
        <v>0</v>
      </c>
      <c r="J423" s="85">
        <f>IF(Zwemmen!E422="Zwembad Brussel",1,0)</f>
        <v>0</v>
      </c>
      <c r="K423" s="85">
        <f>IF(Zwemmen!E422="Zwembad Wachtebeke",1,0)</f>
        <v>0</v>
      </c>
      <c r="L423" s="85">
        <f>IF(Zwemmen!E422="Zwembad Ander",1,0)</f>
        <v>0</v>
      </c>
      <c r="M423" s="85">
        <f>IF(Zwemmen!E422="Open Water Nieuwdonk",1,0)</f>
        <v>0</v>
      </c>
      <c r="N423" s="85">
        <f>IF(Zwemmen!E422="Open Water Ander",1,0)</f>
        <v>0</v>
      </c>
      <c r="O423" s="104"/>
      <c r="P423" s="85">
        <f t="shared" si="19"/>
        <v>0</v>
      </c>
      <c r="Q423" s="85">
        <f t="shared" si="20"/>
        <v>0</v>
      </c>
      <c r="R423" s="104"/>
      <c r="S423" s="89">
        <f>IF(Zwemmen!F422="Techniek",Zwemmen!I422,0)</f>
        <v>0</v>
      </c>
      <c r="T423" s="89">
        <f>IF(Zwemmen!F422="Extensieve uithouding",Zwemmen!I422,0)</f>
        <v>0</v>
      </c>
      <c r="U423" s="89">
        <f>IF(Zwemmen!F422="Intensieve uithouding",Zwemmen!I422,0)</f>
        <v>0</v>
      </c>
      <c r="V423" s="89">
        <f>IF(Zwemmen!F422="Snelheid",Zwemmen!I422,0)</f>
        <v>0</v>
      </c>
      <c r="W423" s="96">
        <f>IF(Zwemmen!F422="Wedstrijd",Zwemmen!I422,0)</f>
        <v>0</v>
      </c>
      <c r="X423" s="124"/>
      <c r="Y423" s="8">
        <f>IF(Fietsen!H422="Wegfiets",Fietsen!I422,0)</f>
        <v>0</v>
      </c>
      <c r="Z423" s="8">
        <f>IF(Fietsen!H422="Tijdritfiets",Fietsen!I422,0)</f>
        <v>0</v>
      </c>
      <c r="AA423" s="8">
        <f>IF(Fietsen!H422="Mountainbike",Fietsen!I422,0)</f>
        <v>0</v>
      </c>
      <c r="AB423" s="124"/>
      <c r="AC423" s="8">
        <f>IF(Fietsen!G422="Weg",Fietsen!I422,0)</f>
        <v>0</v>
      </c>
      <c r="AD423" s="8">
        <f>IF(Fietsen!G422="Rollen",Fietsen!I422,0)</f>
        <v>0</v>
      </c>
      <c r="AE423" s="8">
        <f>IF(Fietsen!G422="Veld",Fietsen!I422,0)</f>
        <v>0</v>
      </c>
      <c r="AF423" s="125"/>
      <c r="AG423" s="8">
        <f>IF(Fietsen!E422="Herstel",Fietsen!I422,0)</f>
        <v>0</v>
      </c>
      <c r="AH423" s="8">
        <f>IF(Fietsen!E422="LSD",Fietsen!I422,0)</f>
        <v>0</v>
      </c>
      <c r="AI423" s="8">
        <f>IF(Fietsen!E422="Extensieve uithouding",Fietsen!I422,0)</f>
        <v>0</v>
      </c>
      <c r="AJ423" s="8">
        <f>IF(Fietsen!E422="Intensieve uithouding",Fietsen!I422,0)</f>
        <v>0</v>
      </c>
      <c r="AK423" s="8">
        <f>IF(Fietsen!E422="Interval/Blokken",Fietsen!I422,0)</f>
        <v>0</v>
      </c>
      <c r="AL423" s="8">
        <f>IF(Fietsen!E422="VO2max",Fietsen!I422,0)</f>
        <v>0</v>
      </c>
      <c r="AM423" s="8">
        <f>IF(Fietsen!E422="Snelheid",Fietsen!I422,0)</f>
        <v>0</v>
      </c>
      <c r="AN423" s="8">
        <f>IF(Fietsen!E422="Souplesse",Fietsen!I422,0)</f>
        <v>0</v>
      </c>
      <c r="AO423" s="8">
        <f>IF(Fietsen!E422="Krachtuithouding",Fietsen!I422,0)</f>
        <v>0</v>
      </c>
      <c r="AP423" s="8">
        <f>IF(Fietsen!E422="Explosieve kracht",Fietsen!I422,0)</f>
        <v>0</v>
      </c>
      <c r="AQ423" s="8">
        <f>IF(Fietsen!E422="Wedstrijd",Fietsen!I422,0)</f>
        <v>0</v>
      </c>
      <c r="AR423" s="125"/>
      <c r="AS423" s="143">
        <f>IF(Lopen!G422="Weg",Lopen!H422,0)</f>
        <v>0</v>
      </c>
      <c r="AT423" s="8">
        <f>IF(Lopen!G422="Veld",Lopen!H422,0)</f>
        <v>0</v>
      </c>
      <c r="AU423" s="8">
        <f>IF(Lopen!G422="Piste",Lopen!H422,0)</f>
        <v>0</v>
      </c>
      <c r="AV423" s="139"/>
      <c r="AW423" s="8">
        <f>IF(Lopen!E422="Herstel",Lopen!H422,0)</f>
        <v>0</v>
      </c>
      <c r="AX423" s="8">
        <f>IF(Lopen!E422="Extensieve duur",Lopen!H422,0)</f>
        <v>0</v>
      </c>
      <c r="AY423" s="8">
        <f>IF(Lopen!E422="Tempoloop",Lopen!H422,0)</f>
        <v>0</v>
      </c>
      <c r="AZ423" s="8">
        <f>IF(Lopen!E422="Wisselloop",Lopen!H422,0)</f>
        <v>0</v>
      </c>
      <c r="BA423" s="8">
        <f>IF(Lopen!E422="Blokloop",Lopen!H422,0)</f>
        <v>0</v>
      </c>
      <c r="BB423" s="8">
        <f>IF(Lopen!E422="Versnellingen",Lopen!H422,0)</f>
        <v>0</v>
      </c>
      <c r="BC423" s="8">
        <f>IF(Lopen!E422="Fartlek",Lopen!H422,0)</f>
        <v>0</v>
      </c>
      <c r="BD423" s="8">
        <f>IF(Lopen!E422="Krachttraining",Lopen!H422,0)</f>
        <v>0</v>
      </c>
      <c r="BE423" s="144">
        <f>IF(Lopen!E422="Wedstrijd",Lopen!H422,0)</f>
        <v>0</v>
      </c>
    </row>
    <row r="424" spans="1:57">
      <c r="A424" s="199"/>
      <c r="B424" s="83" t="s">
        <v>15</v>
      </c>
      <c r="C424" s="75">
        <v>40869</v>
      </c>
      <c r="D424" s="153"/>
      <c r="E424" s="85">
        <f>IF(Zwemmen!H423&gt;0,1,0)</f>
        <v>0</v>
      </c>
      <c r="F424" s="85">
        <f>IF(Fietsen!I423&gt;0,1,0)</f>
        <v>0</v>
      </c>
      <c r="G424" s="85">
        <f>IF(Lopen!H423&gt;0,1,0)</f>
        <v>0</v>
      </c>
      <c r="H424" s="107"/>
      <c r="I424" s="95">
        <f>IF(Zwemmen!E423="Zwembad Aalst",1,0)</f>
        <v>0</v>
      </c>
      <c r="J424" s="85">
        <f>IF(Zwemmen!E423="Zwembad Brussel",1,0)</f>
        <v>0</v>
      </c>
      <c r="K424" s="85">
        <f>IF(Zwemmen!E423="Zwembad Wachtebeke",1,0)</f>
        <v>0</v>
      </c>
      <c r="L424" s="85">
        <f>IF(Zwemmen!E423="Zwembad Ander",1,0)</f>
        <v>0</v>
      </c>
      <c r="M424" s="85">
        <f>IF(Zwemmen!E423="Open Water Nieuwdonk",1,0)</f>
        <v>0</v>
      </c>
      <c r="N424" s="85">
        <f>IF(Zwemmen!E423="Open Water Ander",1,0)</f>
        <v>0</v>
      </c>
      <c r="O424" s="104"/>
      <c r="P424" s="85">
        <f t="shared" si="19"/>
        <v>0</v>
      </c>
      <c r="Q424" s="85">
        <f t="shared" si="20"/>
        <v>0</v>
      </c>
      <c r="R424" s="104"/>
      <c r="S424" s="89">
        <f>IF(Zwemmen!F423="Techniek",Zwemmen!I423,0)</f>
        <v>0</v>
      </c>
      <c r="T424" s="89">
        <f>IF(Zwemmen!F423="Extensieve uithouding",Zwemmen!I423,0)</f>
        <v>0</v>
      </c>
      <c r="U424" s="89">
        <f>IF(Zwemmen!F423="Intensieve uithouding",Zwemmen!I423,0)</f>
        <v>0</v>
      </c>
      <c r="V424" s="89">
        <f>IF(Zwemmen!F423="Snelheid",Zwemmen!I423,0)</f>
        <v>0</v>
      </c>
      <c r="W424" s="96">
        <f>IF(Zwemmen!F423="Wedstrijd",Zwemmen!I423,0)</f>
        <v>0</v>
      </c>
      <c r="X424" s="124"/>
      <c r="Y424" s="8">
        <f>IF(Fietsen!H423="Wegfiets",Fietsen!I423,0)</f>
        <v>0</v>
      </c>
      <c r="Z424" s="8">
        <f>IF(Fietsen!H423="Tijdritfiets",Fietsen!I423,0)</f>
        <v>0</v>
      </c>
      <c r="AA424" s="8">
        <f>IF(Fietsen!H423="Mountainbike",Fietsen!I423,0)</f>
        <v>0</v>
      </c>
      <c r="AB424" s="124"/>
      <c r="AC424" s="8">
        <f>IF(Fietsen!G423="Weg",Fietsen!I423,0)</f>
        <v>0</v>
      </c>
      <c r="AD424" s="8">
        <f>IF(Fietsen!G423="Rollen",Fietsen!I423,0)</f>
        <v>0</v>
      </c>
      <c r="AE424" s="8">
        <f>IF(Fietsen!G423="Veld",Fietsen!I423,0)</f>
        <v>0</v>
      </c>
      <c r="AF424" s="125"/>
      <c r="AG424" s="8">
        <f>IF(Fietsen!E423="Herstel",Fietsen!I423,0)</f>
        <v>0</v>
      </c>
      <c r="AH424" s="8">
        <f>IF(Fietsen!E423="LSD",Fietsen!I423,0)</f>
        <v>0</v>
      </c>
      <c r="AI424" s="8">
        <f>IF(Fietsen!E423="Extensieve uithouding",Fietsen!I423,0)</f>
        <v>0</v>
      </c>
      <c r="AJ424" s="8">
        <f>IF(Fietsen!E423="Intensieve uithouding",Fietsen!I423,0)</f>
        <v>0</v>
      </c>
      <c r="AK424" s="8">
        <f>IF(Fietsen!E423="Interval/Blokken",Fietsen!I423,0)</f>
        <v>0</v>
      </c>
      <c r="AL424" s="8">
        <f>IF(Fietsen!E423="VO2max",Fietsen!I423,0)</f>
        <v>0</v>
      </c>
      <c r="AM424" s="8">
        <f>IF(Fietsen!E423="Snelheid",Fietsen!I423,0)</f>
        <v>0</v>
      </c>
      <c r="AN424" s="8">
        <f>IF(Fietsen!E423="Souplesse",Fietsen!I423,0)</f>
        <v>0</v>
      </c>
      <c r="AO424" s="8">
        <f>IF(Fietsen!E423="Krachtuithouding",Fietsen!I423,0)</f>
        <v>0</v>
      </c>
      <c r="AP424" s="8">
        <f>IF(Fietsen!E423="Explosieve kracht",Fietsen!I423,0)</f>
        <v>0</v>
      </c>
      <c r="AQ424" s="8">
        <f>IF(Fietsen!E423="Wedstrijd",Fietsen!I423,0)</f>
        <v>0</v>
      </c>
      <c r="AR424" s="125"/>
      <c r="AS424" s="143">
        <f>IF(Lopen!G423="Weg",Lopen!H423,0)</f>
        <v>0</v>
      </c>
      <c r="AT424" s="8">
        <f>IF(Lopen!G423="Veld",Lopen!H423,0)</f>
        <v>0</v>
      </c>
      <c r="AU424" s="8">
        <f>IF(Lopen!G423="Piste",Lopen!H423,0)</f>
        <v>0</v>
      </c>
      <c r="AV424" s="139"/>
      <c r="AW424" s="8">
        <f>IF(Lopen!E423="Herstel",Lopen!H423,0)</f>
        <v>0</v>
      </c>
      <c r="AX424" s="8">
        <f>IF(Lopen!E423="Extensieve duur",Lopen!H423,0)</f>
        <v>0</v>
      </c>
      <c r="AY424" s="8">
        <f>IF(Lopen!E423="Tempoloop",Lopen!H423,0)</f>
        <v>0</v>
      </c>
      <c r="AZ424" s="8">
        <f>IF(Lopen!E423="Wisselloop",Lopen!H423,0)</f>
        <v>0</v>
      </c>
      <c r="BA424" s="8">
        <f>IF(Lopen!E423="Blokloop",Lopen!H423,0)</f>
        <v>0</v>
      </c>
      <c r="BB424" s="8">
        <f>IF(Lopen!E423="Versnellingen",Lopen!H423,0)</f>
        <v>0</v>
      </c>
      <c r="BC424" s="8">
        <f>IF(Lopen!E423="Fartlek",Lopen!H423,0)</f>
        <v>0</v>
      </c>
      <c r="BD424" s="8">
        <f>IF(Lopen!E423="Krachttraining",Lopen!H423,0)</f>
        <v>0</v>
      </c>
      <c r="BE424" s="144">
        <f>IF(Lopen!E423="Wedstrijd",Lopen!H423,0)</f>
        <v>0</v>
      </c>
    </row>
    <row r="425" spans="1:57">
      <c r="A425" s="199"/>
      <c r="B425" s="83" t="s">
        <v>16</v>
      </c>
      <c r="C425" s="75">
        <v>40870</v>
      </c>
      <c r="D425" s="153"/>
      <c r="E425" s="85">
        <f>IF(Zwemmen!H424&gt;0,1,0)</f>
        <v>0</v>
      </c>
      <c r="F425" s="85">
        <f>IF(Fietsen!I424&gt;0,1,0)</f>
        <v>0</v>
      </c>
      <c r="G425" s="85">
        <f>IF(Lopen!H424&gt;0,1,0)</f>
        <v>0</v>
      </c>
      <c r="H425" s="107"/>
      <c r="I425" s="95">
        <f>IF(Zwemmen!E424="Zwembad Aalst",1,0)</f>
        <v>0</v>
      </c>
      <c r="J425" s="85">
        <f>IF(Zwemmen!E424="Zwembad Brussel",1,0)</f>
        <v>0</v>
      </c>
      <c r="K425" s="85">
        <f>IF(Zwemmen!E424="Zwembad Wachtebeke",1,0)</f>
        <v>0</v>
      </c>
      <c r="L425" s="85">
        <f>IF(Zwemmen!E424="Zwembad Ander",1,0)</f>
        <v>0</v>
      </c>
      <c r="M425" s="85">
        <f>IF(Zwemmen!E424="Open Water Nieuwdonk",1,0)</f>
        <v>0</v>
      </c>
      <c r="N425" s="85">
        <f>IF(Zwemmen!E424="Open Water Ander",1,0)</f>
        <v>0</v>
      </c>
      <c r="O425" s="104"/>
      <c r="P425" s="85">
        <f t="shared" si="19"/>
        <v>0</v>
      </c>
      <c r="Q425" s="85">
        <f t="shared" si="20"/>
        <v>0</v>
      </c>
      <c r="R425" s="104"/>
      <c r="S425" s="89">
        <f>IF(Zwemmen!F424="Techniek",Zwemmen!I424,0)</f>
        <v>0</v>
      </c>
      <c r="T425" s="89">
        <f>IF(Zwemmen!F424="Extensieve uithouding",Zwemmen!I424,0)</f>
        <v>0</v>
      </c>
      <c r="U425" s="89">
        <f>IF(Zwemmen!F424="Intensieve uithouding",Zwemmen!I424,0)</f>
        <v>0</v>
      </c>
      <c r="V425" s="89">
        <f>IF(Zwemmen!F424="Snelheid",Zwemmen!I424,0)</f>
        <v>0</v>
      </c>
      <c r="W425" s="96">
        <f>IF(Zwemmen!F424="Wedstrijd",Zwemmen!I424,0)</f>
        <v>0</v>
      </c>
      <c r="X425" s="124"/>
      <c r="Y425" s="8">
        <f>IF(Fietsen!H424="Wegfiets",Fietsen!I424,0)</f>
        <v>0</v>
      </c>
      <c r="Z425" s="8">
        <f>IF(Fietsen!H424="Tijdritfiets",Fietsen!I424,0)</f>
        <v>0</v>
      </c>
      <c r="AA425" s="8">
        <f>IF(Fietsen!H424="Mountainbike",Fietsen!I424,0)</f>
        <v>0</v>
      </c>
      <c r="AB425" s="124"/>
      <c r="AC425" s="8">
        <f>IF(Fietsen!G424="Weg",Fietsen!I424,0)</f>
        <v>0</v>
      </c>
      <c r="AD425" s="8">
        <f>IF(Fietsen!G424="Rollen",Fietsen!I424,0)</f>
        <v>0</v>
      </c>
      <c r="AE425" s="8">
        <f>IF(Fietsen!G424="Veld",Fietsen!I424,0)</f>
        <v>0</v>
      </c>
      <c r="AF425" s="125"/>
      <c r="AG425" s="8">
        <f>IF(Fietsen!E424="Herstel",Fietsen!I424,0)</f>
        <v>0</v>
      </c>
      <c r="AH425" s="8">
        <f>IF(Fietsen!E424="LSD",Fietsen!I424,0)</f>
        <v>0</v>
      </c>
      <c r="AI425" s="8">
        <f>IF(Fietsen!E424="Extensieve uithouding",Fietsen!I424,0)</f>
        <v>0</v>
      </c>
      <c r="AJ425" s="8">
        <f>IF(Fietsen!E424="Intensieve uithouding",Fietsen!I424,0)</f>
        <v>0</v>
      </c>
      <c r="AK425" s="8">
        <f>IF(Fietsen!E424="Interval/Blokken",Fietsen!I424,0)</f>
        <v>0</v>
      </c>
      <c r="AL425" s="8">
        <f>IF(Fietsen!E424="VO2max",Fietsen!I424,0)</f>
        <v>0</v>
      </c>
      <c r="AM425" s="8">
        <f>IF(Fietsen!E424="Snelheid",Fietsen!I424,0)</f>
        <v>0</v>
      </c>
      <c r="AN425" s="8">
        <f>IF(Fietsen!E424="Souplesse",Fietsen!I424,0)</f>
        <v>0</v>
      </c>
      <c r="AO425" s="8">
        <f>IF(Fietsen!E424="Krachtuithouding",Fietsen!I424,0)</f>
        <v>0</v>
      </c>
      <c r="AP425" s="8">
        <f>IF(Fietsen!E424="Explosieve kracht",Fietsen!I424,0)</f>
        <v>0</v>
      </c>
      <c r="AQ425" s="8">
        <f>IF(Fietsen!E424="Wedstrijd",Fietsen!I424,0)</f>
        <v>0</v>
      </c>
      <c r="AR425" s="125"/>
      <c r="AS425" s="143">
        <f>IF(Lopen!G424="Weg",Lopen!H424,0)</f>
        <v>0</v>
      </c>
      <c r="AT425" s="8">
        <f>IF(Lopen!G424="Veld",Lopen!H424,0)</f>
        <v>0</v>
      </c>
      <c r="AU425" s="8">
        <f>IF(Lopen!G424="Piste",Lopen!H424,0)</f>
        <v>0</v>
      </c>
      <c r="AV425" s="139"/>
      <c r="AW425" s="8">
        <f>IF(Lopen!E424="Herstel",Lopen!H424,0)</f>
        <v>0</v>
      </c>
      <c r="AX425" s="8">
        <f>IF(Lopen!E424="Extensieve duur",Lopen!H424,0)</f>
        <v>0</v>
      </c>
      <c r="AY425" s="8">
        <f>IF(Lopen!E424="Tempoloop",Lopen!H424,0)</f>
        <v>0</v>
      </c>
      <c r="AZ425" s="8">
        <f>IF(Lopen!E424="Wisselloop",Lopen!H424,0)</f>
        <v>0</v>
      </c>
      <c r="BA425" s="8">
        <f>IF(Lopen!E424="Blokloop",Lopen!H424,0)</f>
        <v>0</v>
      </c>
      <c r="BB425" s="8">
        <f>IF(Lopen!E424="Versnellingen",Lopen!H424,0)</f>
        <v>0</v>
      </c>
      <c r="BC425" s="8">
        <f>IF(Lopen!E424="Fartlek",Lopen!H424,0)</f>
        <v>0</v>
      </c>
      <c r="BD425" s="8">
        <f>IF(Lopen!E424="Krachttraining",Lopen!H424,0)</f>
        <v>0</v>
      </c>
      <c r="BE425" s="144">
        <f>IF(Lopen!E424="Wedstrijd",Lopen!H424,0)</f>
        <v>0</v>
      </c>
    </row>
    <row r="426" spans="1:57">
      <c r="A426" s="199"/>
      <c r="B426" s="83" t="s">
        <v>17</v>
      </c>
      <c r="C426" s="75">
        <v>40871</v>
      </c>
      <c r="D426" s="153"/>
      <c r="E426" s="85">
        <f>IF(Zwemmen!H425&gt;0,1,0)</f>
        <v>0</v>
      </c>
      <c r="F426" s="85">
        <f>IF(Fietsen!I425&gt;0,1,0)</f>
        <v>0</v>
      </c>
      <c r="G426" s="85">
        <f>IF(Lopen!H425&gt;0,1,0)</f>
        <v>0</v>
      </c>
      <c r="H426" s="107"/>
      <c r="I426" s="95">
        <f>IF(Zwemmen!E425="Zwembad Aalst",1,0)</f>
        <v>0</v>
      </c>
      <c r="J426" s="85">
        <f>IF(Zwemmen!E425="Zwembad Brussel",1,0)</f>
        <v>0</v>
      </c>
      <c r="K426" s="85">
        <f>IF(Zwemmen!E425="Zwembad Wachtebeke",1,0)</f>
        <v>0</v>
      </c>
      <c r="L426" s="85">
        <f>IF(Zwemmen!E425="Zwembad Ander",1,0)</f>
        <v>0</v>
      </c>
      <c r="M426" s="85">
        <f>IF(Zwemmen!E425="Open Water Nieuwdonk",1,0)</f>
        <v>0</v>
      </c>
      <c r="N426" s="85">
        <f>IF(Zwemmen!E425="Open Water Ander",1,0)</f>
        <v>0</v>
      </c>
      <c r="O426" s="104"/>
      <c r="P426" s="85">
        <f t="shared" si="19"/>
        <v>0</v>
      </c>
      <c r="Q426" s="85">
        <f t="shared" si="20"/>
        <v>0</v>
      </c>
      <c r="R426" s="104"/>
      <c r="S426" s="89">
        <f>IF(Zwemmen!F425="Techniek",Zwemmen!I425,0)</f>
        <v>0</v>
      </c>
      <c r="T426" s="89">
        <f>IF(Zwemmen!F425="Extensieve uithouding",Zwemmen!I425,0)</f>
        <v>0</v>
      </c>
      <c r="U426" s="89">
        <f>IF(Zwemmen!F425="Intensieve uithouding",Zwemmen!I425,0)</f>
        <v>0</v>
      </c>
      <c r="V426" s="89">
        <f>IF(Zwemmen!F425="Snelheid",Zwemmen!I425,0)</f>
        <v>0</v>
      </c>
      <c r="W426" s="96">
        <f>IF(Zwemmen!F425="Wedstrijd",Zwemmen!I425,0)</f>
        <v>0</v>
      </c>
      <c r="X426" s="124"/>
      <c r="Y426" s="8">
        <f>IF(Fietsen!H425="Wegfiets",Fietsen!I425,0)</f>
        <v>0</v>
      </c>
      <c r="Z426" s="8">
        <f>IF(Fietsen!H425="Tijdritfiets",Fietsen!I425,0)</f>
        <v>0</v>
      </c>
      <c r="AA426" s="8">
        <f>IF(Fietsen!H425="Mountainbike",Fietsen!I425,0)</f>
        <v>0</v>
      </c>
      <c r="AB426" s="124"/>
      <c r="AC426" s="8">
        <f>IF(Fietsen!G425="Weg",Fietsen!I425,0)</f>
        <v>0</v>
      </c>
      <c r="AD426" s="8">
        <f>IF(Fietsen!G425="Rollen",Fietsen!I425,0)</f>
        <v>0</v>
      </c>
      <c r="AE426" s="8">
        <f>IF(Fietsen!G425="Veld",Fietsen!I425,0)</f>
        <v>0</v>
      </c>
      <c r="AF426" s="125"/>
      <c r="AG426" s="8">
        <f>IF(Fietsen!E425="Herstel",Fietsen!I425,0)</f>
        <v>0</v>
      </c>
      <c r="AH426" s="8">
        <f>IF(Fietsen!E425="LSD",Fietsen!I425,0)</f>
        <v>0</v>
      </c>
      <c r="AI426" s="8">
        <f>IF(Fietsen!E425="Extensieve uithouding",Fietsen!I425,0)</f>
        <v>0</v>
      </c>
      <c r="AJ426" s="8">
        <f>IF(Fietsen!E425="Intensieve uithouding",Fietsen!I425,0)</f>
        <v>0</v>
      </c>
      <c r="AK426" s="8">
        <f>IF(Fietsen!E425="Interval/Blokken",Fietsen!I425,0)</f>
        <v>0</v>
      </c>
      <c r="AL426" s="8">
        <f>IF(Fietsen!E425="VO2max",Fietsen!I425,0)</f>
        <v>0</v>
      </c>
      <c r="AM426" s="8">
        <f>IF(Fietsen!E425="Snelheid",Fietsen!I425,0)</f>
        <v>0</v>
      </c>
      <c r="AN426" s="8">
        <f>IF(Fietsen!E425="Souplesse",Fietsen!I425,0)</f>
        <v>0</v>
      </c>
      <c r="AO426" s="8">
        <f>IF(Fietsen!E425="Krachtuithouding",Fietsen!I425,0)</f>
        <v>0</v>
      </c>
      <c r="AP426" s="8">
        <f>IF(Fietsen!E425="Explosieve kracht",Fietsen!I425,0)</f>
        <v>0</v>
      </c>
      <c r="AQ426" s="8">
        <f>IF(Fietsen!E425="Wedstrijd",Fietsen!I425,0)</f>
        <v>0</v>
      </c>
      <c r="AR426" s="125"/>
      <c r="AS426" s="143">
        <f>IF(Lopen!G425="Weg",Lopen!H425,0)</f>
        <v>0</v>
      </c>
      <c r="AT426" s="8">
        <f>IF(Lopen!G425="Veld",Lopen!H425,0)</f>
        <v>0</v>
      </c>
      <c r="AU426" s="8">
        <f>IF(Lopen!G425="Piste",Lopen!H425,0)</f>
        <v>0</v>
      </c>
      <c r="AV426" s="139"/>
      <c r="AW426" s="8">
        <f>IF(Lopen!E425="Herstel",Lopen!H425,0)</f>
        <v>0</v>
      </c>
      <c r="AX426" s="8">
        <f>IF(Lopen!E425="Extensieve duur",Lopen!H425,0)</f>
        <v>0</v>
      </c>
      <c r="AY426" s="8">
        <f>IF(Lopen!E425="Tempoloop",Lopen!H425,0)</f>
        <v>0</v>
      </c>
      <c r="AZ426" s="8">
        <f>IF(Lopen!E425="Wisselloop",Lopen!H425,0)</f>
        <v>0</v>
      </c>
      <c r="BA426" s="8">
        <f>IF(Lopen!E425="Blokloop",Lopen!H425,0)</f>
        <v>0</v>
      </c>
      <c r="BB426" s="8">
        <f>IF(Lopen!E425="Versnellingen",Lopen!H425,0)</f>
        <v>0</v>
      </c>
      <c r="BC426" s="8">
        <f>IF(Lopen!E425="Fartlek",Lopen!H425,0)</f>
        <v>0</v>
      </c>
      <c r="BD426" s="8">
        <f>IF(Lopen!E425="Krachttraining",Lopen!H425,0)</f>
        <v>0</v>
      </c>
      <c r="BE426" s="144">
        <f>IF(Lopen!E425="Wedstrijd",Lopen!H425,0)</f>
        <v>0</v>
      </c>
    </row>
    <row r="427" spans="1:57">
      <c r="A427" s="199"/>
      <c r="B427" s="83" t="s">
        <v>11</v>
      </c>
      <c r="C427" s="75">
        <v>40872</v>
      </c>
      <c r="D427" s="153"/>
      <c r="E427" s="85">
        <f>IF(Zwemmen!H426&gt;0,1,0)</f>
        <v>0</v>
      </c>
      <c r="F427" s="85">
        <f>IF(Fietsen!I426&gt;0,1,0)</f>
        <v>0</v>
      </c>
      <c r="G427" s="85">
        <f>IF(Lopen!H426&gt;0,1,0)</f>
        <v>0</v>
      </c>
      <c r="H427" s="107"/>
      <c r="I427" s="95">
        <f>IF(Zwemmen!E426="Zwembad Aalst",1,0)</f>
        <v>0</v>
      </c>
      <c r="J427" s="85">
        <f>IF(Zwemmen!E426="Zwembad Brussel",1,0)</f>
        <v>0</v>
      </c>
      <c r="K427" s="85">
        <f>IF(Zwemmen!E426="Zwembad Wachtebeke",1,0)</f>
        <v>0</v>
      </c>
      <c r="L427" s="85">
        <f>IF(Zwemmen!E426="Zwembad Ander",1,0)</f>
        <v>0</v>
      </c>
      <c r="M427" s="85">
        <f>IF(Zwemmen!E426="Open Water Nieuwdonk",1,0)</f>
        <v>0</v>
      </c>
      <c r="N427" s="85">
        <f>IF(Zwemmen!E426="Open Water Ander",1,0)</f>
        <v>0</v>
      </c>
      <c r="O427" s="104"/>
      <c r="P427" s="85">
        <f t="shared" si="19"/>
        <v>0</v>
      </c>
      <c r="Q427" s="85">
        <f t="shared" si="20"/>
        <v>0</v>
      </c>
      <c r="R427" s="104"/>
      <c r="S427" s="89">
        <f>IF(Zwemmen!F426="Techniek",Zwemmen!I426,0)</f>
        <v>0</v>
      </c>
      <c r="T427" s="89">
        <f>IF(Zwemmen!F426="Extensieve uithouding",Zwemmen!I426,0)</f>
        <v>0</v>
      </c>
      <c r="U427" s="89">
        <f>IF(Zwemmen!F426="Intensieve uithouding",Zwemmen!I426,0)</f>
        <v>0</v>
      </c>
      <c r="V427" s="89">
        <f>IF(Zwemmen!F426="Snelheid",Zwemmen!I426,0)</f>
        <v>0</v>
      </c>
      <c r="W427" s="96">
        <f>IF(Zwemmen!F426="Wedstrijd",Zwemmen!I426,0)</f>
        <v>0</v>
      </c>
      <c r="X427" s="124"/>
      <c r="Y427" s="8">
        <f>IF(Fietsen!H426="Wegfiets",Fietsen!I426,0)</f>
        <v>0</v>
      </c>
      <c r="Z427" s="8">
        <f>IF(Fietsen!H426="Tijdritfiets",Fietsen!I426,0)</f>
        <v>0</v>
      </c>
      <c r="AA427" s="8">
        <f>IF(Fietsen!H426="Mountainbike",Fietsen!I426,0)</f>
        <v>0</v>
      </c>
      <c r="AB427" s="124"/>
      <c r="AC427" s="8">
        <f>IF(Fietsen!G426="Weg",Fietsen!I426,0)</f>
        <v>0</v>
      </c>
      <c r="AD427" s="8">
        <f>IF(Fietsen!G426="Rollen",Fietsen!I426,0)</f>
        <v>0</v>
      </c>
      <c r="AE427" s="8">
        <f>IF(Fietsen!G426="Veld",Fietsen!I426,0)</f>
        <v>0</v>
      </c>
      <c r="AF427" s="125"/>
      <c r="AG427" s="8">
        <f>IF(Fietsen!E426="Herstel",Fietsen!I426,0)</f>
        <v>0</v>
      </c>
      <c r="AH427" s="8">
        <f>IF(Fietsen!E426="LSD",Fietsen!I426,0)</f>
        <v>0</v>
      </c>
      <c r="AI427" s="8">
        <f>IF(Fietsen!E426="Extensieve uithouding",Fietsen!I426,0)</f>
        <v>0</v>
      </c>
      <c r="AJ427" s="8">
        <f>IF(Fietsen!E426="Intensieve uithouding",Fietsen!I426,0)</f>
        <v>0</v>
      </c>
      <c r="AK427" s="8">
        <f>IF(Fietsen!E426="Interval/Blokken",Fietsen!I426,0)</f>
        <v>0</v>
      </c>
      <c r="AL427" s="8">
        <f>IF(Fietsen!E426="VO2max",Fietsen!I426,0)</f>
        <v>0</v>
      </c>
      <c r="AM427" s="8">
        <f>IF(Fietsen!E426="Snelheid",Fietsen!I426,0)</f>
        <v>0</v>
      </c>
      <c r="AN427" s="8">
        <f>IF(Fietsen!E426="Souplesse",Fietsen!I426,0)</f>
        <v>0</v>
      </c>
      <c r="AO427" s="8">
        <f>IF(Fietsen!E426="Krachtuithouding",Fietsen!I426,0)</f>
        <v>0</v>
      </c>
      <c r="AP427" s="8">
        <f>IF(Fietsen!E426="Explosieve kracht",Fietsen!I426,0)</f>
        <v>0</v>
      </c>
      <c r="AQ427" s="8">
        <f>IF(Fietsen!E426="Wedstrijd",Fietsen!I426,0)</f>
        <v>0</v>
      </c>
      <c r="AR427" s="125"/>
      <c r="AS427" s="143">
        <f>IF(Lopen!G426="Weg",Lopen!H426,0)</f>
        <v>0</v>
      </c>
      <c r="AT427" s="8">
        <f>IF(Lopen!G426="Veld",Lopen!H426,0)</f>
        <v>0</v>
      </c>
      <c r="AU427" s="8">
        <f>IF(Lopen!G426="Piste",Lopen!H426,0)</f>
        <v>0</v>
      </c>
      <c r="AV427" s="139"/>
      <c r="AW427" s="8">
        <f>IF(Lopen!E426="Herstel",Lopen!H426,0)</f>
        <v>0</v>
      </c>
      <c r="AX427" s="8">
        <f>IF(Lopen!E426="Extensieve duur",Lopen!H426,0)</f>
        <v>0</v>
      </c>
      <c r="AY427" s="8">
        <f>IF(Lopen!E426="Tempoloop",Lopen!H426,0)</f>
        <v>0</v>
      </c>
      <c r="AZ427" s="8">
        <f>IF(Lopen!E426="Wisselloop",Lopen!H426,0)</f>
        <v>0</v>
      </c>
      <c r="BA427" s="8">
        <f>IF(Lopen!E426="Blokloop",Lopen!H426,0)</f>
        <v>0</v>
      </c>
      <c r="BB427" s="8">
        <f>IF(Lopen!E426="Versnellingen",Lopen!H426,0)</f>
        <v>0</v>
      </c>
      <c r="BC427" s="8">
        <f>IF(Lopen!E426="Fartlek",Lopen!H426,0)</f>
        <v>0</v>
      </c>
      <c r="BD427" s="8">
        <f>IF(Lopen!E426="Krachttraining",Lopen!H426,0)</f>
        <v>0</v>
      </c>
      <c r="BE427" s="144">
        <f>IF(Lopen!E426="Wedstrijd",Lopen!H426,0)</f>
        <v>0</v>
      </c>
    </row>
    <row r="428" spans="1:57">
      <c r="A428" s="199"/>
      <c r="B428" s="19" t="s">
        <v>12</v>
      </c>
      <c r="C428" s="77">
        <v>40873</v>
      </c>
      <c r="D428" s="153"/>
      <c r="E428" s="86">
        <f>IF(Zwemmen!H427&gt;0,1,0)</f>
        <v>0</v>
      </c>
      <c r="F428" s="86">
        <f>IF(Fietsen!I427&gt;0,1,0)</f>
        <v>0</v>
      </c>
      <c r="G428" s="86">
        <f>IF(Lopen!H427&gt;0,1,0)</f>
        <v>0</v>
      </c>
      <c r="H428" s="107"/>
      <c r="I428" s="97">
        <f>IF(Zwemmen!E427="Zwembad Aalst",1,0)</f>
        <v>0</v>
      </c>
      <c r="J428" s="86">
        <f>IF(Zwemmen!E427="Zwembad Brussel",1,0)</f>
        <v>0</v>
      </c>
      <c r="K428" s="86">
        <f>IF(Zwemmen!E427="Zwembad Wachtebeke",1,0)</f>
        <v>0</v>
      </c>
      <c r="L428" s="86">
        <f>IF(Zwemmen!E427="Zwembad Ander",1,0)</f>
        <v>0</v>
      </c>
      <c r="M428" s="86">
        <f>IF(Zwemmen!E427="Open Water Nieuwdonk",1,0)</f>
        <v>0</v>
      </c>
      <c r="N428" s="86">
        <f>IF(Zwemmen!E427="Open Water Ander",1,0)</f>
        <v>0</v>
      </c>
      <c r="O428" s="104"/>
      <c r="P428" s="86">
        <f t="shared" si="19"/>
        <v>0</v>
      </c>
      <c r="Q428" s="86">
        <f t="shared" si="20"/>
        <v>0</v>
      </c>
      <c r="R428" s="104"/>
      <c r="S428" s="90">
        <f>IF(Zwemmen!F427="Techniek",Zwemmen!I427,0)</f>
        <v>0</v>
      </c>
      <c r="T428" s="90">
        <f>IF(Zwemmen!F427="Extensieve uithouding",Zwemmen!I427,0)</f>
        <v>0</v>
      </c>
      <c r="U428" s="90">
        <f>IF(Zwemmen!F427="Intensieve uithouding",Zwemmen!I427,0)</f>
        <v>0</v>
      </c>
      <c r="V428" s="90">
        <f>IF(Zwemmen!F427="Snelheid",Zwemmen!I427,0)</f>
        <v>0</v>
      </c>
      <c r="W428" s="98">
        <f>IF(Zwemmen!F427="Wedstrijd",Zwemmen!I427,0)</f>
        <v>0</v>
      </c>
      <c r="X428" s="124"/>
      <c r="Y428" s="122">
        <f>IF(Fietsen!H427="Wegfiets",Fietsen!I427,0)</f>
        <v>0</v>
      </c>
      <c r="Z428" s="122">
        <f>IF(Fietsen!H427="Tijdritfiets",Fietsen!I427,0)</f>
        <v>0</v>
      </c>
      <c r="AA428" s="122">
        <f>IF(Fietsen!H427="Mountainbike",Fietsen!I427,0)</f>
        <v>0</v>
      </c>
      <c r="AB428" s="124"/>
      <c r="AC428" s="122">
        <f>IF(Fietsen!G427="Weg",Fietsen!I427,0)</f>
        <v>0</v>
      </c>
      <c r="AD428" s="122">
        <f>IF(Fietsen!G427="Rollen",Fietsen!I427,0)</f>
        <v>0</v>
      </c>
      <c r="AE428" s="122">
        <f>IF(Fietsen!G427="Veld",Fietsen!I427,0)</f>
        <v>0</v>
      </c>
      <c r="AF428" s="125"/>
      <c r="AG428" s="122">
        <f>IF(Fietsen!E427="Herstel",Fietsen!I427,0)</f>
        <v>0</v>
      </c>
      <c r="AH428" s="122">
        <f>IF(Fietsen!E427="LSD",Fietsen!I427,0)</f>
        <v>0</v>
      </c>
      <c r="AI428" s="122">
        <f>IF(Fietsen!E427="Extensieve uithouding",Fietsen!I427,0)</f>
        <v>0</v>
      </c>
      <c r="AJ428" s="122">
        <f>IF(Fietsen!E427="Intensieve uithouding",Fietsen!I427,0)</f>
        <v>0</v>
      </c>
      <c r="AK428" s="122">
        <f>IF(Fietsen!E427="Interval/Blokken",Fietsen!I427,0)</f>
        <v>0</v>
      </c>
      <c r="AL428" s="122">
        <f>IF(Fietsen!E427="VO2max",Fietsen!I427,0)</f>
        <v>0</v>
      </c>
      <c r="AM428" s="122">
        <f>IF(Fietsen!E427="Snelheid",Fietsen!I427,0)</f>
        <v>0</v>
      </c>
      <c r="AN428" s="122">
        <f>IF(Fietsen!E427="Souplesse",Fietsen!I427,0)</f>
        <v>0</v>
      </c>
      <c r="AO428" s="122">
        <f>IF(Fietsen!E427="Krachtuithouding",Fietsen!I427,0)</f>
        <v>0</v>
      </c>
      <c r="AP428" s="122">
        <f>IF(Fietsen!E427="Explosieve kracht",Fietsen!I427,0)</f>
        <v>0</v>
      </c>
      <c r="AQ428" s="122">
        <f>IF(Fietsen!E427="Wedstrijd",Fietsen!I427,0)</f>
        <v>0</v>
      </c>
      <c r="AR428" s="125"/>
      <c r="AS428" s="141">
        <f>IF(Lopen!G427="Weg",Lopen!H427,0)</f>
        <v>0</v>
      </c>
      <c r="AT428" s="122">
        <f>IF(Lopen!G427="Veld",Lopen!H427,0)</f>
        <v>0</v>
      </c>
      <c r="AU428" s="122">
        <f>IF(Lopen!G427="Piste",Lopen!H427,0)</f>
        <v>0</v>
      </c>
      <c r="AV428" s="139"/>
      <c r="AW428" s="122">
        <f>IF(Lopen!E427="Herstel",Lopen!H427,0)</f>
        <v>0</v>
      </c>
      <c r="AX428" s="122">
        <f>IF(Lopen!E427="Extensieve duur",Lopen!H427,0)</f>
        <v>0</v>
      </c>
      <c r="AY428" s="122">
        <f>IF(Lopen!E427="Tempoloop",Lopen!H427,0)</f>
        <v>0</v>
      </c>
      <c r="AZ428" s="122">
        <f>IF(Lopen!E427="Wisselloop",Lopen!H427,0)</f>
        <v>0</v>
      </c>
      <c r="BA428" s="122">
        <f>IF(Lopen!E427="Blokloop",Lopen!H427,0)</f>
        <v>0</v>
      </c>
      <c r="BB428" s="122">
        <f>IF(Lopen!E427="Versnellingen",Lopen!H427,0)</f>
        <v>0</v>
      </c>
      <c r="BC428" s="122">
        <f>IF(Lopen!E427="Fartlek",Lopen!H427,0)</f>
        <v>0</v>
      </c>
      <c r="BD428" s="122">
        <f>IF(Lopen!E427="Krachttraining",Lopen!H427,0)</f>
        <v>0</v>
      </c>
      <c r="BE428" s="142">
        <f>IF(Lopen!E427="Wedstrijd",Lopen!H427,0)</f>
        <v>0</v>
      </c>
    </row>
    <row r="429" spans="1:57">
      <c r="A429" s="199"/>
      <c r="B429" s="19" t="s">
        <v>13</v>
      </c>
      <c r="C429" s="77">
        <v>40874</v>
      </c>
      <c r="D429" s="153"/>
      <c r="E429" s="86">
        <f>IF(Zwemmen!H428&gt;0,1,0)</f>
        <v>0</v>
      </c>
      <c r="F429" s="86">
        <f>IF(Fietsen!I428&gt;0,1,0)</f>
        <v>0</v>
      </c>
      <c r="G429" s="86">
        <f>IF(Lopen!H428&gt;0,1,0)</f>
        <v>0</v>
      </c>
      <c r="H429" s="107"/>
      <c r="I429" s="97">
        <f>IF(Zwemmen!E428="Zwembad Aalst",1,0)</f>
        <v>0</v>
      </c>
      <c r="J429" s="86">
        <f>IF(Zwemmen!E428="Zwembad Brussel",1,0)</f>
        <v>0</v>
      </c>
      <c r="K429" s="86">
        <f>IF(Zwemmen!E428="Zwembad Wachtebeke",1,0)</f>
        <v>0</v>
      </c>
      <c r="L429" s="86">
        <f>IF(Zwemmen!E428="Zwembad Ander",1,0)</f>
        <v>0</v>
      </c>
      <c r="M429" s="86">
        <f>IF(Zwemmen!E428="Open Water Nieuwdonk",1,0)</f>
        <v>0</v>
      </c>
      <c r="N429" s="86">
        <f>IF(Zwemmen!E428="Open Water Ander",1,0)</f>
        <v>0</v>
      </c>
      <c r="O429" s="104"/>
      <c r="P429" s="86">
        <f t="shared" si="19"/>
        <v>0</v>
      </c>
      <c r="Q429" s="86">
        <f t="shared" si="20"/>
        <v>0</v>
      </c>
      <c r="R429" s="104"/>
      <c r="S429" s="90">
        <f>IF(Zwemmen!F428="Techniek",Zwemmen!I428,0)</f>
        <v>0</v>
      </c>
      <c r="T429" s="90">
        <f>IF(Zwemmen!F428="Extensieve uithouding",Zwemmen!I428,0)</f>
        <v>0</v>
      </c>
      <c r="U429" s="90">
        <f>IF(Zwemmen!F428="Intensieve uithouding",Zwemmen!I428,0)</f>
        <v>0</v>
      </c>
      <c r="V429" s="90">
        <f>IF(Zwemmen!F428="Snelheid",Zwemmen!I428,0)</f>
        <v>0</v>
      </c>
      <c r="W429" s="98">
        <f>IF(Zwemmen!F428="Wedstrijd",Zwemmen!I428,0)</f>
        <v>0</v>
      </c>
      <c r="X429" s="124"/>
      <c r="Y429" s="122">
        <f>IF(Fietsen!H428="Wegfiets",Fietsen!I428,0)</f>
        <v>0</v>
      </c>
      <c r="Z429" s="122">
        <f>IF(Fietsen!H428="Tijdritfiets",Fietsen!I428,0)</f>
        <v>0</v>
      </c>
      <c r="AA429" s="122">
        <f>IF(Fietsen!H428="Mountainbike",Fietsen!I428,0)</f>
        <v>0</v>
      </c>
      <c r="AB429" s="124"/>
      <c r="AC429" s="122">
        <f>IF(Fietsen!G428="Weg",Fietsen!I428,0)</f>
        <v>0</v>
      </c>
      <c r="AD429" s="122">
        <f>IF(Fietsen!G428="Rollen",Fietsen!I428,0)</f>
        <v>0</v>
      </c>
      <c r="AE429" s="122">
        <f>IF(Fietsen!G428="Veld",Fietsen!I428,0)</f>
        <v>0</v>
      </c>
      <c r="AF429" s="125"/>
      <c r="AG429" s="122">
        <f>IF(Fietsen!E428="Herstel",Fietsen!I428,0)</f>
        <v>0</v>
      </c>
      <c r="AH429" s="122">
        <f>IF(Fietsen!E428="LSD",Fietsen!I428,0)</f>
        <v>0</v>
      </c>
      <c r="AI429" s="122">
        <f>IF(Fietsen!E428="Extensieve uithouding",Fietsen!I428,0)</f>
        <v>0</v>
      </c>
      <c r="AJ429" s="122">
        <f>IF(Fietsen!E428="Intensieve uithouding",Fietsen!I428,0)</f>
        <v>0</v>
      </c>
      <c r="AK429" s="122">
        <f>IF(Fietsen!E428="Interval/Blokken",Fietsen!I428,0)</f>
        <v>0</v>
      </c>
      <c r="AL429" s="122">
        <f>IF(Fietsen!E428="VO2max",Fietsen!I428,0)</f>
        <v>0</v>
      </c>
      <c r="AM429" s="122">
        <f>IF(Fietsen!E428="Snelheid",Fietsen!I428,0)</f>
        <v>0</v>
      </c>
      <c r="AN429" s="122">
        <f>IF(Fietsen!E428="Souplesse",Fietsen!I428,0)</f>
        <v>0</v>
      </c>
      <c r="AO429" s="122">
        <f>IF(Fietsen!E428="Krachtuithouding",Fietsen!I428,0)</f>
        <v>0</v>
      </c>
      <c r="AP429" s="122">
        <f>IF(Fietsen!E428="Explosieve kracht",Fietsen!I428,0)</f>
        <v>0</v>
      </c>
      <c r="AQ429" s="122">
        <f>IF(Fietsen!E428="Wedstrijd",Fietsen!I428,0)</f>
        <v>0</v>
      </c>
      <c r="AR429" s="125"/>
      <c r="AS429" s="141">
        <f>IF(Lopen!G428="Weg",Lopen!H428,0)</f>
        <v>0</v>
      </c>
      <c r="AT429" s="122">
        <f>IF(Lopen!G428="Veld",Lopen!H428,0)</f>
        <v>0</v>
      </c>
      <c r="AU429" s="122">
        <f>IF(Lopen!G428="Piste",Lopen!H428,0)</f>
        <v>0</v>
      </c>
      <c r="AV429" s="139"/>
      <c r="AW429" s="122">
        <f>IF(Lopen!E428="Herstel",Lopen!H428,0)</f>
        <v>0</v>
      </c>
      <c r="AX429" s="122">
        <f>IF(Lopen!E428="Extensieve duur",Lopen!H428,0)</f>
        <v>0</v>
      </c>
      <c r="AY429" s="122">
        <f>IF(Lopen!E428="Tempoloop",Lopen!H428,0)</f>
        <v>0</v>
      </c>
      <c r="AZ429" s="122">
        <f>IF(Lopen!E428="Wisselloop",Lopen!H428,0)</f>
        <v>0</v>
      </c>
      <c r="BA429" s="122">
        <f>IF(Lopen!E428="Blokloop",Lopen!H428,0)</f>
        <v>0</v>
      </c>
      <c r="BB429" s="122">
        <f>IF(Lopen!E428="Versnellingen",Lopen!H428,0)</f>
        <v>0</v>
      </c>
      <c r="BC429" s="122">
        <f>IF(Lopen!E428="Fartlek",Lopen!H428,0)</f>
        <v>0</v>
      </c>
      <c r="BD429" s="122">
        <f>IF(Lopen!E428="Krachttraining",Lopen!H428,0)</f>
        <v>0</v>
      </c>
      <c r="BE429" s="142">
        <f>IF(Lopen!E428="Wedstrijd",Lopen!H428,0)</f>
        <v>0</v>
      </c>
    </row>
    <row r="430" spans="1:57">
      <c r="A430" s="199" t="s">
        <v>81</v>
      </c>
      <c r="B430" s="83" t="s">
        <v>14</v>
      </c>
      <c r="C430" s="75">
        <v>40875</v>
      </c>
      <c r="D430" s="153"/>
      <c r="E430" s="85">
        <f>IF(Zwemmen!H429&gt;0,1,0)</f>
        <v>0</v>
      </c>
      <c r="F430" s="85">
        <f>IF(Fietsen!I429&gt;0,1,0)</f>
        <v>0</v>
      </c>
      <c r="G430" s="85">
        <f>IF(Lopen!H429&gt;0,1,0)</f>
        <v>0</v>
      </c>
      <c r="H430" s="107"/>
      <c r="I430" s="95">
        <f>IF(Zwemmen!E429="Zwembad Aalst",1,0)</f>
        <v>0</v>
      </c>
      <c r="J430" s="85">
        <f>IF(Zwemmen!E429="Zwembad Brussel",1,0)</f>
        <v>0</v>
      </c>
      <c r="K430" s="85">
        <f>IF(Zwemmen!E429="Zwembad Wachtebeke",1,0)</f>
        <v>0</v>
      </c>
      <c r="L430" s="85">
        <f>IF(Zwemmen!E429="Zwembad Ander",1,0)</f>
        <v>0</v>
      </c>
      <c r="M430" s="85">
        <f>IF(Zwemmen!E429="Open Water Nieuwdonk",1,0)</f>
        <v>0</v>
      </c>
      <c r="N430" s="85">
        <f>IF(Zwemmen!E429="Open Water Ander",1,0)</f>
        <v>0</v>
      </c>
      <c r="O430" s="104"/>
      <c r="P430" s="85">
        <f t="shared" si="19"/>
        <v>0</v>
      </c>
      <c r="Q430" s="85">
        <f t="shared" si="20"/>
        <v>0</v>
      </c>
      <c r="R430" s="104"/>
      <c r="S430" s="89">
        <f>IF(Zwemmen!F429="Techniek",Zwemmen!I429,0)</f>
        <v>0</v>
      </c>
      <c r="T430" s="89">
        <f>IF(Zwemmen!F429="Extensieve uithouding",Zwemmen!I429,0)</f>
        <v>0</v>
      </c>
      <c r="U430" s="89">
        <f>IF(Zwemmen!F429="Intensieve uithouding",Zwemmen!I429,0)</f>
        <v>0</v>
      </c>
      <c r="V430" s="89">
        <f>IF(Zwemmen!F429="Snelheid",Zwemmen!I429,0)</f>
        <v>0</v>
      </c>
      <c r="W430" s="96">
        <f>IF(Zwemmen!F429="Wedstrijd",Zwemmen!I429,0)</f>
        <v>0</v>
      </c>
      <c r="X430" s="124"/>
      <c r="Y430" s="8">
        <f>IF(Fietsen!H429="Wegfiets",Fietsen!I429,0)</f>
        <v>0</v>
      </c>
      <c r="Z430" s="8">
        <f>IF(Fietsen!H429="Tijdritfiets",Fietsen!I429,0)</f>
        <v>0</v>
      </c>
      <c r="AA430" s="8">
        <f>IF(Fietsen!H429="Mountainbike",Fietsen!I429,0)</f>
        <v>0</v>
      </c>
      <c r="AB430" s="124"/>
      <c r="AC430" s="8">
        <f>IF(Fietsen!G429="Weg",Fietsen!I429,0)</f>
        <v>0</v>
      </c>
      <c r="AD430" s="8">
        <f>IF(Fietsen!G429="Rollen",Fietsen!I429,0)</f>
        <v>0</v>
      </c>
      <c r="AE430" s="8">
        <f>IF(Fietsen!G429="Veld",Fietsen!I429,0)</f>
        <v>0</v>
      </c>
      <c r="AF430" s="125"/>
      <c r="AG430" s="8">
        <f>IF(Fietsen!E429="Herstel",Fietsen!I429,0)</f>
        <v>0</v>
      </c>
      <c r="AH430" s="8">
        <f>IF(Fietsen!E429="LSD",Fietsen!I429,0)</f>
        <v>0</v>
      </c>
      <c r="AI430" s="8">
        <f>IF(Fietsen!E429="Extensieve uithouding",Fietsen!I429,0)</f>
        <v>0</v>
      </c>
      <c r="AJ430" s="8">
        <f>IF(Fietsen!E429="Intensieve uithouding",Fietsen!I429,0)</f>
        <v>0</v>
      </c>
      <c r="AK430" s="8">
        <f>IF(Fietsen!E429="Interval/Blokken",Fietsen!I429,0)</f>
        <v>0</v>
      </c>
      <c r="AL430" s="8">
        <f>IF(Fietsen!E429="VO2max",Fietsen!I429,0)</f>
        <v>0</v>
      </c>
      <c r="AM430" s="8">
        <f>IF(Fietsen!E429="Snelheid",Fietsen!I429,0)</f>
        <v>0</v>
      </c>
      <c r="AN430" s="8">
        <f>IF(Fietsen!E429="Souplesse",Fietsen!I429,0)</f>
        <v>0</v>
      </c>
      <c r="AO430" s="8">
        <f>IF(Fietsen!E429="Krachtuithouding",Fietsen!I429,0)</f>
        <v>0</v>
      </c>
      <c r="AP430" s="8">
        <f>IF(Fietsen!E429="Explosieve kracht",Fietsen!I429,0)</f>
        <v>0</v>
      </c>
      <c r="AQ430" s="8">
        <f>IF(Fietsen!E429="Wedstrijd",Fietsen!I429,0)</f>
        <v>0</v>
      </c>
      <c r="AR430" s="125"/>
      <c r="AS430" s="143">
        <f>IF(Lopen!G429="Weg",Lopen!H429,0)</f>
        <v>0</v>
      </c>
      <c r="AT430" s="8">
        <f>IF(Lopen!G429="Veld",Lopen!H429,0)</f>
        <v>0</v>
      </c>
      <c r="AU430" s="8">
        <f>IF(Lopen!G429="Piste",Lopen!H429,0)</f>
        <v>0</v>
      </c>
      <c r="AV430" s="139"/>
      <c r="AW430" s="8">
        <f>IF(Lopen!E429="Herstel",Lopen!H429,0)</f>
        <v>0</v>
      </c>
      <c r="AX430" s="8">
        <f>IF(Lopen!E429="Extensieve duur",Lopen!H429,0)</f>
        <v>0</v>
      </c>
      <c r="AY430" s="8">
        <f>IF(Lopen!E429="Tempoloop",Lopen!H429,0)</f>
        <v>0</v>
      </c>
      <c r="AZ430" s="8">
        <f>IF(Lopen!E429="Wisselloop",Lopen!H429,0)</f>
        <v>0</v>
      </c>
      <c r="BA430" s="8">
        <f>IF(Lopen!E429="Blokloop",Lopen!H429,0)</f>
        <v>0</v>
      </c>
      <c r="BB430" s="8">
        <f>IF(Lopen!E429="Versnellingen",Lopen!H429,0)</f>
        <v>0</v>
      </c>
      <c r="BC430" s="8">
        <f>IF(Lopen!E429="Fartlek",Lopen!H429,0)</f>
        <v>0</v>
      </c>
      <c r="BD430" s="8">
        <f>IF(Lopen!E429="Krachttraining",Lopen!H429,0)</f>
        <v>0</v>
      </c>
      <c r="BE430" s="144">
        <f>IF(Lopen!E429="Wedstrijd",Lopen!H429,0)</f>
        <v>0</v>
      </c>
    </row>
    <row r="431" spans="1:57">
      <c r="A431" s="199"/>
      <c r="B431" s="83" t="s">
        <v>15</v>
      </c>
      <c r="C431" s="75">
        <v>40876</v>
      </c>
      <c r="D431" s="153"/>
      <c r="E431" s="85">
        <f>IF(Zwemmen!H430&gt;0,1,0)</f>
        <v>0</v>
      </c>
      <c r="F431" s="85">
        <f>IF(Fietsen!I430&gt;0,1,0)</f>
        <v>0</v>
      </c>
      <c r="G431" s="85">
        <f>IF(Lopen!H430&gt;0,1,0)</f>
        <v>0</v>
      </c>
      <c r="H431" s="107"/>
      <c r="I431" s="95">
        <f>IF(Zwemmen!E430="Zwembad Aalst",1,0)</f>
        <v>0</v>
      </c>
      <c r="J431" s="85">
        <f>IF(Zwemmen!E430="Zwembad Brussel",1,0)</f>
        <v>0</v>
      </c>
      <c r="K431" s="85">
        <f>IF(Zwemmen!E430="Zwembad Wachtebeke",1,0)</f>
        <v>0</v>
      </c>
      <c r="L431" s="85">
        <f>IF(Zwemmen!E430="Zwembad Ander",1,0)</f>
        <v>0</v>
      </c>
      <c r="M431" s="85">
        <f>IF(Zwemmen!E430="Open Water Nieuwdonk",1,0)</f>
        <v>0</v>
      </c>
      <c r="N431" s="85">
        <f>IF(Zwemmen!E430="Open Water Ander",1,0)</f>
        <v>0</v>
      </c>
      <c r="O431" s="104"/>
      <c r="P431" s="85">
        <f t="shared" si="19"/>
        <v>0</v>
      </c>
      <c r="Q431" s="85">
        <f t="shared" si="20"/>
        <v>0</v>
      </c>
      <c r="R431" s="104"/>
      <c r="S431" s="89">
        <f>IF(Zwemmen!F430="Techniek",Zwemmen!I430,0)</f>
        <v>0</v>
      </c>
      <c r="T431" s="89">
        <f>IF(Zwemmen!F430="Extensieve uithouding",Zwemmen!I430,0)</f>
        <v>0</v>
      </c>
      <c r="U431" s="89">
        <f>IF(Zwemmen!F430="Intensieve uithouding",Zwemmen!I430,0)</f>
        <v>0</v>
      </c>
      <c r="V431" s="89">
        <f>IF(Zwemmen!F430="Snelheid",Zwemmen!I430,0)</f>
        <v>0</v>
      </c>
      <c r="W431" s="96">
        <f>IF(Zwemmen!F430="Wedstrijd",Zwemmen!I430,0)</f>
        <v>0</v>
      </c>
      <c r="X431" s="124"/>
      <c r="Y431" s="8">
        <f>IF(Fietsen!H430="Wegfiets",Fietsen!I430,0)</f>
        <v>0</v>
      </c>
      <c r="Z431" s="8">
        <f>IF(Fietsen!H430="Tijdritfiets",Fietsen!I430,0)</f>
        <v>0</v>
      </c>
      <c r="AA431" s="8">
        <f>IF(Fietsen!H430="Mountainbike",Fietsen!I430,0)</f>
        <v>0</v>
      </c>
      <c r="AB431" s="124"/>
      <c r="AC431" s="8">
        <f>IF(Fietsen!G430="Weg",Fietsen!I430,0)</f>
        <v>0</v>
      </c>
      <c r="AD431" s="8">
        <f>IF(Fietsen!G430="Rollen",Fietsen!I430,0)</f>
        <v>0</v>
      </c>
      <c r="AE431" s="8">
        <f>IF(Fietsen!G430="Veld",Fietsen!I430,0)</f>
        <v>0</v>
      </c>
      <c r="AF431" s="125"/>
      <c r="AG431" s="8">
        <f>IF(Fietsen!E430="Herstel",Fietsen!I430,0)</f>
        <v>0</v>
      </c>
      <c r="AH431" s="8">
        <f>IF(Fietsen!E430="LSD",Fietsen!I430,0)</f>
        <v>0</v>
      </c>
      <c r="AI431" s="8">
        <f>IF(Fietsen!E430="Extensieve uithouding",Fietsen!I430,0)</f>
        <v>0</v>
      </c>
      <c r="AJ431" s="8">
        <f>IF(Fietsen!E430="Intensieve uithouding",Fietsen!I430,0)</f>
        <v>0</v>
      </c>
      <c r="AK431" s="8">
        <f>IF(Fietsen!E430="Interval/Blokken",Fietsen!I430,0)</f>
        <v>0</v>
      </c>
      <c r="AL431" s="8">
        <f>IF(Fietsen!E430="VO2max",Fietsen!I430,0)</f>
        <v>0</v>
      </c>
      <c r="AM431" s="8">
        <f>IF(Fietsen!E430="Snelheid",Fietsen!I430,0)</f>
        <v>0</v>
      </c>
      <c r="AN431" s="8">
        <f>IF(Fietsen!E430="Souplesse",Fietsen!I430,0)</f>
        <v>0</v>
      </c>
      <c r="AO431" s="8">
        <f>IF(Fietsen!E430="Krachtuithouding",Fietsen!I430,0)</f>
        <v>0</v>
      </c>
      <c r="AP431" s="8">
        <f>IF(Fietsen!E430="Explosieve kracht",Fietsen!I430,0)</f>
        <v>0</v>
      </c>
      <c r="AQ431" s="8">
        <f>IF(Fietsen!E430="Wedstrijd",Fietsen!I430,0)</f>
        <v>0</v>
      </c>
      <c r="AR431" s="125"/>
      <c r="AS431" s="143">
        <f>IF(Lopen!G430="Weg",Lopen!H430,0)</f>
        <v>0</v>
      </c>
      <c r="AT431" s="8">
        <f>IF(Lopen!G430="Veld",Lopen!H430,0)</f>
        <v>0</v>
      </c>
      <c r="AU431" s="8">
        <f>IF(Lopen!G430="Piste",Lopen!H430,0)</f>
        <v>0</v>
      </c>
      <c r="AV431" s="139"/>
      <c r="AW431" s="8">
        <f>IF(Lopen!E430="Herstel",Lopen!H430,0)</f>
        <v>0</v>
      </c>
      <c r="AX431" s="8">
        <f>IF(Lopen!E430="Extensieve duur",Lopen!H430,0)</f>
        <v>0</v>
      </c>
      <c r="AY431" s="8">
        <f>IF(Lopen!E430="Tempoloop",Lopen!H430,0)</f>
        <v>0</v>
      </c>
      <c r="AZ431" s="8">
        <f>IF(Lopen!E430="Wisselloop",Lopen!H430,0)</f>
        <v>0</v>
      </c>
      <c r="BA431" s="8">
        <f>IF(Lopen!E430="Blokloop",Lopen!H430,0)</f>
        <v>0</v>
      </c>
      <c r="BB431" s="8">
        <f>IF(Lopen!E430="Versnellingen",Lopen!H430,0)</f>
        <v>0</v>
      </c>
      <c r="BC431" s="8">
        <f>IF(Lopen!E430="Fartlek",Lopen!H430,0)</f>
        <v>0</v>
      </c>
      <c r="BD431" s="8">
        <f>IF(Lopen!E430="Krachttraining",Lopen!H430,0)</f>
        <v>0</v>
      </c>
      <c r="BE431" s="144">
        <f>IF(Lopen!E430="Wedstrijd",Lopen!H430,0)</f>
        <v>0</v>
      </c>
    </row>
    <row r="432" spans="1:57">
      <c r="A432" s="199"/>
      <c r="B432" s="83" t="s">
        <v>16</v>
      </c>
      <c r="C432" s="75">
        <v>40877</v>
      </c>
      <c r="D432" s="153"/>
      <c r="E432" s="85">
        <f>IF(Zwemmen!H431&gt;0,1,0)</f>
        <v>0</v>
      </c>
      <c r="F432" s="85">
        <f>IF(Fietsen!I431&gt;0,1,0)</f>
        <v>0</v>
      </c>
      <c r="G432" s="85">
        <f>IF(Lopen!H431&gt;0,1,0)</f>
        <v>0</v>
      </c>
      <c r="H432" s="107"/>
      <c r="I432" s="95">
        <f>IF(Zwemmen!E431="Zwembad Aalst",1,0)</f>
        <v>0</v>
      </c>
      <c r="J432" s="85">
        <f>IF(Zwemmen!E431="Zwembad Brussel",1,0)</f>
        <v>0</v>
      </c>
      <c r="K432" s="85">
        <f>IF(Zwemmen!E431="Zwembad Wachtebeke",1,0)</f>
        <v>0</v>
      </c>
      <c r="L432" s="85">
        <f>IF(Zwemmen!E431="Zwembad Ander",1,0)</f>
        <v>0</v>
      </c>
      <c r="M432" s="85">
        <f>IF(Zwemmen!E431="Open Water Nieuwdonk",1,0)</f>
        <v>0</v>
      </c>
      <c r="N432" s="85">
        <f>IF(Zwemmen!E431="Open Water Ander",1,0)</f>
        <v>0</v>
      </c>
      <c r="O432" s="104"/>
      <c r="P432" s="85">
        <f t="shared" si="19"/>
        <v>0</v>
      </c>
      <c r="Q432" s="85">
        <f t="shared" si="20"/>
        <v>0</v>
      </c>
      <c r="R432" s="104"/>
      <c r="S432" s="89">
        <f>IF(Zwemmen!F431="Techniek",Zwemmen!I431,0)</f>
        <v>0</v>
      </c>
      <c r="T432" s="89">
        <f>IF(Zwemmen!F431="Extensieve uithouding",Zwemmen!I431,0)</f>
        <v>0</v>
      </c>
      <c r="U432" s="89">
        <f>IF(Zwemmen!F431="Intensieve uithouding",Zwemmen!I431,0)</f>
        <v>0</v>
      </c>
      <c r="V432" s="89">
        <f>IF(Zwemmen!F431="Snelheid",Zwemmen!I431,0)</f>
        <v>0</v>
      </c>
      <c r="W432" s="96">
        <f>IF(Zwemmen!F431="Wedstrijd",Zwemmen!I431,0)</f>
        <v>0</v>
      </c>
      <c r="X432" s="124"/>
      <c r="Y432" s="8">
        <f>IF(Fietsen!H431="Wegfiets",Fietsen!I431,0)</f>
        <v>0</v>
      </c>
      <c r="Z432" s="8">
        <f>IF(Fietsen!H431="Tijdritfiets",Fietsen!I431,0)</f>
        <v>0</v>
      </c>
      <c r="AA432" s="8">
        <f>IF(Fietsen!H431="Mountainbike",Fietsen!I431,0)</f>
        <v>0</v>
      </c>
      <c r="AB432" s="124"/>
      <c r="AC432" s="8">
        <f>IF(Fietsen!G431="Weg",Fietsen!I431,0)</f>
        <v>0</v>
      </c>
      <c r="AD432" s="8">
        <f>IF(Fietsen!G431="Rollen",Fietsen!I431,0)</f>
        <v>0</v>
      </c>
      <c r="AE432" s="8">
        <f>IF(Fietsen!G431="Veld",Fietsen!I431,0)</f>
        <v>0</v>
      </c>
      <c r="AF432" s="125"/>
      <c r="AG432" s="8">
        <f>IF(Fietsen!E431="Herstel",Fietsen!I431,0)</f>
        <v>0</v>
      </c>
      <c r="AH432" s="8">
        <f>IF(Fietsen!E431="LSD",Fietsen!I431,0)</f>
        <v>0</v>
      </c>
      <c r="AI432" s="8">
        <f>IF(Fietsen!E431="Extensieve uithouding",Fietsen!I431,0)</f>
        <v>0</v>
      </c>
      <c r="AJ432" s="8">
        <f>IF(Fietsen!E431="Intensieve uithouding",Fietsen!I431,0)</f>
        <v>0</v>
      </c>
      <c r="AK432" s="8">
        <f>IF(Fietsen!E431="Interval/Blokken",Fietsen!I431,0)</f>
        <v>0</v>
      </c>
      <c r="AL432" s="8">
        <f>IF(Fietsen!E431="VO2max",Fietsen!I431,0)</f>
        <v>0</v>
      </c>
      <c r="AM432" s="8">
        <f>IF(Fietsen!E431="Snelheid",Fietsen!I431,0)</f>
        <v>0</v>
      </c>
      <c r="AN432" s="8">
        <f>IF(Fietsen!E431="Souplesse",Fietsen!I431,0)</f>
        <v>0</v>
      </c>
      <c r="AO432" s="8">
        <f>IF(Fietsen!E431="Krachtuithouding",Fietsen!I431,0)</f>
        <v>0</v>
      </c>
      <c r="AP432" s="8">
        <f>IF(Fietsen!E431="Explosieve kracht",Fietsen!I431,0)</f>
        <v>0</v>
      </c>
      <c r="AQ432" s="8">
        <f>IF(Fietsen!E431="Wedstrijd",Fietsen!I431,0)</f>
        <v>0</v>
      </c>
      <c r="AR432" s="125"/>
      <c r="AS432" s="143">
        <f>IF(Lopen!G431="Weg",Lopen!H431,0)</f>
        <v>0</v>
      </c>
      <c r="AT432" s="8">
        <f>IF(Lopen!G431="Veld",Lopen!H431,0)</f>
        <v>0</v>
      </c>
      <c r="AU432" s="8">
        <f>IF(Lopen!G431="Piste",Lopen!H431,0)</f>
        <v>0</v>
      </c>
      <c r="AV432" s="139"/>
      <c r="AW432" s="8">
        <f>IF(Lopen!E431="Herstel",Lopen!H431,0)</f>
        <v>0</v>
      </c>
      <c r="AX432" s="8">
        <f>IF(Lopen!E431="Extensieve duur",Lopen!H431,0)</f>
        <v>0</v>
      </c>
      <c r="AY432" s="8">
        <f>IF(Lopen!E431="Tempoloop",Lopen!H431,0)</f>
        <v>0</v>
      </c>
      <c r="AZ432" s="8">
        <f>IF(Lopen!E431="Wisselloop",Lopen!H431,0)</f>
        <v>0</v>
      </c>
      <c r="BA432" s="8">
        <f>IF(Lopen!E431="Blokloop",Lopen!H431,0)</f>
        <v>0</v>
      </c>
      <c r="BB432" s="8">
        <f>IF(Lopen!E431="Versnellingen",Lopen!H431,0)</f>
        <v>0</v>
      </c>
      <c r="BC432" s="8">
        <f>IF(Lopen!E431="Fartlek",Lopen!H431,0)</f>
        <v>0</v>
      </c>
      <c r="BD432" s="8">
        <f>IF(Lopen!E431="Krachttraining",Lopen!H431,0)</f>
        <v>0</v>
      </c>
      <c r="BE432" s="144">
        <f>IF(Lopen!E431="Wedstrijd",Lopen!H431,0)</f>
        <v>0</v>
      </c>
    </row>
    <row r="433" spans="1:57">
      <c r="A433" s="199"/>
      <c r="B433" s="83" t="s">
        <v>17</v>
      </c>
      <c r="C433" s="75">
        <v>40878</v>
      </c>
      <c r="D433" s="153"/>
      <c r="E433" s="85">
        <f>IF(Zwemmen!H432&gt;0,1,0)</f>
        <v>0</v>
      </c>
      <c r="F433" s="85">
        <f>IF(Fietsen!I432&gt;0,1,0)</f>
        <v>0</v>
      </c>
      <c r="G433" s="85">
        <f>IF(Lopen!H432&gt;0,1,0)</f>
        <v>0</v>
      </c>
      <c r="H433" s="107"/>
      <c r="I433" s="95">
        <f>IF(Zwemmen!E432="Zwembad Aalst",1,0)</f>
        <v>0</v>
      </c>
      <c r="J433" s="85">
        <f>IF(Zwemmen!E432="Zwembad Brussel",1,0)</f>
        <v>0</v>
      </c>
      <c r="K433" s="85">
        <f>IF(Zwemmen!E432="Zwembad Wachtebeke",1,0)</f>
        <v>0</v>
      </c>
      <c r="L433" s="85">
        <f>IF(Zwemmen!E432="Zwembad Ander",1,0)</f>
        <v>0</v>
      </c>
      <c r="M433" s="85">
        <f>IF(Zwemmen!E432="Open Water Nieuwdonk",1,0)</f>
        <v>0</v>
      </c>
      <c r="N433" s="85">
        <f>IF(Zwemmen!E432="Open Water Ander",1,0)</f>
        <v>0</v>
      </c>
      <c r="O433" s="104"/>
      <c r="P433" s="85">
        <f t="shared" si="19"/>
        <v>0</v>
      </c>
      <c r="Q433" s="85">
        <f t="shared" si="20"/>
        <v>0</v>
      </c>
      <c r="R433" s="104"/>
      <c r="S433" s="89">
        <f>IF(Zwemmen!F432="Techniek",Zwemmen!I432,0)</f>
        <v>0</v>
      </c>
      <c r="T433" s="89">
        <f>IF(Zwemmen!F432="Extensieve uithouding",Zwemmen!I432,0)</f>
        <v>0</v>
      </c>
      <c r="U433" s="89">
        <f>IF(Zwemmen!F432="Intensieve uithouding",Zwemmen!I432,0)</f>
        <v>0</v>
      </c>
      <c r="V433" s="89">
        <f>IF(Zwemmen!F432="Snelheid",Zwemmen!I432,0)</f>
        <v>0</v>
      </c>
      <c r="W433" s="96">
        <f>IF(Zwemmen!F432="Wedstrijd",Zwemmen!I432,0)</f>
        <v>0</v>
      </c>
      <c r="X433" s="124"/>
      <c r="Y433" s="8">
        <f>IF(Fietsen!H432="Wegfiets",Fietsen!I432,0)</f>
        <v>0</v>
      </c>
      <c r="Z433" s="8">
        <f>IF(Fietsen!H432="Tijdritfiets",Fietsen!I432,0)</f>
        <v>0</v>
      </c>
      <c r="AA433" s="8">
        <f>IF(Fietsen!H432="Mountainbike",Fietsen!I432,0)</f>
        <v>0</v>
      </c>
      <c r="AB433" s="124"/>
      <c r="AC433" s="8">
        <f>IF(Fietsen!G432="Weg",Fietsen!I432,0)</f>
        <v>0</v>
      </c>
      <c r="AD433" s="8">
        <f>IF(Fietsen!G432="Rollen",Fietsen!I432,0)</f>
        <v>0</v>
      </c>
      <c r="AE433" s="8">
        <f>IF(Fietsen!G432="Veld",Fietsen!I432,0)</f>
        <v>0</v>
      </c>
      <c r="AF433" s="125"/>
      <c r="AG433" s="8">
        <f>IF(Fietsen!E432="Herstel",Fietsen!I432,0)</f>
        <v>0</v>
      </c>
      <c r="AH433" s="8">
        <f>IF(Fietsen!E432="LSD",Fietsen!I432,0)</f>
        <v>0</v>
      </c>
      <c r="AI433" s="8">
        <f>IF(Fietsen!E432="Extensieve uithouding",Fietsen!I432,0)</f>
        <v>0</v>
      </c>
      <c r="AJ433" s="8">
        <f>IF(Fietsen!E432="Intensieve uithouding",Fietsen!I432,0)</f>
        <v>0</v>
      </c>
      <c r="AK433" s="8">
        <f>IF(Fietsen!E432="Interval/Blokken",Fietsen!I432,0)</f>
        <v>0</v>
      </c>
      <c r="AL433" s="8">
        <f>IF(Fietsen!E432="VO2max",Fietsen!I432,0)</f>
        <v>0</v>
      </c>
      <c r="AM433" s="8">
        <f>IF(Fietsen!E432="Snelheid",Fietsen!I432,0)</f>
        <v>0</v>
      </c>
      <c r="AN433" s="8">
        <f>IF(Fietsen!E432="Souplesse",Fietsen!I432,0)</f>
        <v>0</v>
      </c>
      <c r="AO433" s="8">
        <f>IF(Fietsen!E432="Krachtuithouding",Fietsen!I432,0)</f>
        <v>0</v>
      </c>
      <c r="AP433" s="8">
        <f>IF(Fietsen!E432="Explosieve kracht",Fietsen!I432,0)</f>
        <v>0</v>
      </c>
      <c r="AQ433" s="8">
        <f>IF(Fietsen!E432="Wedstrijd",Fietsen!I432,0)</f>
        <v>0</v>
      </c>
      <c r="AR433" s="125"/>
      <c r="AS433" s="143">
        <f>IF(Lopen!G432="Weg",Lopen!H432,0)</f>
        <v>0</v>
      </c>
      <c r="AT433" s="8">
        <f>IF(Lopen!G432="Veld",Lopen!H432,0)</f>
        <v>0</v>
      </c>
      <c r="AU433" s="8">
        <f>IF(Lopen!G432="Piste",Lopen!H432,0)</f>
        <v>0</v>
      </c>
      <c r="AV433" s="139"/>
      <c r="AW433" s="8">
        <f>IF(Lopen!E432="Herstel",Lopen!H432,0)</f>
        <v>0</v>
      </c>
      <c r="AX433" s="8">
        <f>IF(Lopen!E432="Extensieve duur",Lopen!H432,0)</f>
        <v>0</v>
      </c>
      <c r="AY433" s="8">
        <f>IF(Lopen!E432="Tempoloop",Lopen!H432,0)</f>
        <v>0</v>
      </c>
      <c r="AZ433" s="8">
        <f>IF(Lopen!E432="Wisselloop",Lopen!H432,0)</f>
        <v>0</v>
      </c>
      <c r="BA433" s="8">
        <f>IF(Lopen!E432="Blokloop",Lopen!H432,0)</f>
        <v>0</v>
      </c>
      <c r="BB433" s="8">
        <f>IF(Lopen!E432="Versnellingen",Lopen!H432,0)</f>
        <v>0</v>
      </c>
      <c r="BC433" s="8">
        <f>IF(Lopen!E432="Fartlek",Lopen!H432,0)</f>
        <v>0</v>
      </c>
      <c r="BD433" s="8">
        <f>IF(Lopen!E432="Krachttraining",Lopen!H432,0)</f>
        <v>0</v>
      </c>
      <c r="BE433" s="144">
        <f>IF(Lopen!E432="Wedstrijd",Lopen!H432,0)</f>
        <v>0</v>
      </c>
    </row>
    <row r="434" spans="1:57">
      <c r="A434" s="199"/>
      <c r="B434" s="83" t="s">
        <v>11</v>
      </c>
      <c r="C434" s="75">
        <v>40879</v>
      </c>
      <c r="D434" s="153"/>
      <c r="E434" s="85">
        <f>IF(Zwemmen!H433&gt;0,1,0)</f>
        <v>0</v>
      </c>
      <c r="F434" s="85">
        <f>IF(Fietsen!I433&gt;0,1,0)</f>
        <v>0</v>
      </c>
      <c r="G434" s="85">
        <f>IF(Lopen!H433&gt;0,1,0)</f>
        <v>0</v>
      </c>
      <c r="H434" s="107"/>
      <c r="I434" s="95">
        <f>IF(Zwemmen!E433="Zwembad Aalst",1,0)</f>
        <v>0</v>
      </c>
      <c r="J434" s="85">
        <f>IF(Zwemmen!E433="Zwembad Brussel",1,0)</f>
        <v>0</v>
      </c>
      <c r="K434" s="85">
        <f>IF(Zwemmen!E433="Zwembad Wachtebeke",1,0)</f>
        <v>0</v>
      </c>
      <c r="L434" s="85">
        <f>IF(Zwemmen!E433="Zwembad Ander",1,0)</f>
        <v>0</v>
      </c>
      <c r="M434" s="85">
        <f>IF(Zwemmen!E433="Open Water Nieuwdonk",1,0)</f>
        <v>0</v>
      </c>
      <c r="N434" s="85">
        <f>IF(Zwemmen!E433="Open Water Ander",1,0)</f>
        <v>0</v>
      </c>
      <c r="O434" s="104"/>
      <c r="P434" s="85">
        <f t="shared" si="19"/>
        <v>0</v>
      </c>
      <c r="Q434" s="85">
        <f t="shared" si="20"/>
        <v>0</v>
      </c>
      <c r="R434" s="104"/>
      <c r="S434" s="89">
        <f>IF(Zwemmen!F433="Techniek",Zwemmen!I433,0)</f>
        <v>0</v>
      </c>
      <c r="T434" s="89">
        <f>IF(Zwemmen!F433="Extensieve uithouding",Zwemmen!I433,0)</f>
        <v>0</v>
      </c>
      <c r="U434" s="89">
        <f>IF(Zwemmen!F433="Intensieve uithouding",Zwemmen!I433,0)</f>
        <v>0</v>
      </c>
      <c r="V434" s="89">
        <f>IF(Zwemmen!F433="Snelheid",Zwemmen!I433,0)</f>
        <v>0</v>
      </c>
      <c r="W434" s="96">
        <f>IF(Zwemmen!F433="Wedstrijd",Zwemmen!I433,0)</f>
        <v>0</v>
      </c>
      <c r="X434" s="124"/>
      <c r="Y434" s="8">
        <f>IF(Fietsen!H433="Wegfiets",Fietsen!I433,0)</f>
        <v>0</v>
      </c>
      <c r="Z434" s="8">
        <f>IF(Fietsen!H433="Tijdritfiets",Fietsen!I433,0)</f>
        <v>0</v>
      </c>
      <c r="AA434" s="8">
        <f>IF(Fietsen!H433="Mountainbike",Fietsen!I433,0)</f>
        <v>0</v>
      </c>
      <c r="AB434" s="124"/>
      <c r="AC434" s="8">
        <f>IF(Fietsen!G433="Weg",Fietsen!I433,0)</f>
        <v>0</v>
      </c>
      <c r="AD434" s="8">
        <f>IF(Fietsen!G433="Rollen",Fietsen!I433,0)</f>
        <v>0</v>
      </c>
      <c r="AE434" s="8">
        <f>IF(Fietsen!G433="Veld",Fietsen!I433,0)</f>
        <v>0</v>
      </c>
      <c r="AF434" s="125"/>
      <c r="AG434" s="8">
        <f>IF(Fietsen!E433="Herstel",Fietsen!I433,0)</f>
        <v>0</v>
      </c>
      <c r="AH434" s="8">
        <f>IF(Fietsen!E433="LSD",Fietsen!I433,0)</f>
        <v>0</v>
      </c>
      <c r="AI434" s="8">
        <f>IF(Fietsen!E433="Extensieve uithouding",Fietsen!I433,0)</f>
        <v>0</v>
      </c>
      <c r="AJ434" s="8">
        <f>IF(Fietsen!E433="Intensieve uithouding",Fietsen!I433,0)</f>
        <v>0</v>
      </c>
      <c r="AK434" s="8">
        <f>IF(Fietsen!E433="Interval/Blokken",Fietsen!I433,0)</f>
        <v>0</v>
      </c>
      <c r="AL434" s="8">
        <f>IF(Fietsen!E433="VO2max",Fietsen!I433,0)</f>
        <v>0</v>
      </c>
      <c r="AM434" s="8">
        <f>IF(Fietsen!E433="Snelheid",Fietsen!I433,0)</f>
        <v>0</v>
      </c>
      <c r="AN434" s="8">
        <f>IF(Fietsen!E433="Souplesse",Fietsen!I433,0)</f>
        <v>0</v>
      </c>
      <c r="AO434" s="8">
        <f>IF(Fietsen!E433="Krachtuithouding",Fietsen!I433,0)</f>
        <v>0</v>
      </c>
      <c r="AP434" s="8">
        <f>IF(Fietsen!E433="Explosieve kracht",Fietsen!I433,0)</f>
        <v>0</v>
      </c>
      <c r="AQ434" s="8">
        <f>IF(Fietsen!E433="Wedstrijd",Fietsen!I433,0)</f>
        <v>0</v>
      </c>
      <c r="AR434" s="125"/>
      <c r="AS434" s="143">
        <f>IF(Lopen!G433="Weg",Lopen!H433,0)</f>
        <v>0</v>
      </c>
      <c r="AT434" s="8">
        <f>IF(Lopen!G433="Veld",Lopen!H433,0)</f>
        <v>0</v>
      </c>
      <c r="AU434" s="8">
        <f>IF(Lopen!G433="Piste",Lopen!H433,0)</f>
        <v>0</v>
      </c>
      <c r="AV434" s="139"/>
      <c r="AW434" s="8">
        <f>IF(Lopen!E433="Herstel",Lopen!H433,0)</f>
        <v>0</v>
      </c>
      <c r="AX434" s="8">
        <f>IF(Lopen!E433="Extensieve duur",Lopen!H433,0)</f>
        <v>0</v>
      </c>
      <c r="AY434" s="8">
        <f>IF(Lopen!E433="Tempoloop",Lopen!H433,0)</f>
        <v>0</v>
      </c>
      <c r="AZ434" s="8">
        <f>IF(Lopen!E433="Wisselloop",Lopen!H433,0)</f>
        <v>0</v>
      </c>
      <c r="BA434" s="8">
        <f>IF(Lopen!E433="Blokloop",Lopen!H433,0)</f>
        <v>0</v>
      </c>
      <c r="BB434" s="8">
        <f>IF(Lopen!E433="Versnellingen",Lopen!H433,0)</f>
        <v>0</v>
      </c>
      <c r="BC434" s="8">
        <f>IF(Lopen!E433="Fartlek",Lopen!H433,0)</f>
        <v>0</v>
      </c>
      <c r="BD434" s="8">
        <f>IF(Lopen!E433="Krachttraining",Lopen!H433,0)</f>
        <v>0</v>
      </c>
      <c r="BE434" s="144">
        <f>IF(Lopen!E433="Wedstrijd",Lopen!H433,0)</f>
        <v>0</v>
      </c>
    </row>
    <row r="435" spans="1:57">
      <c r="A435" s="199"/>
      <c r="B435" s="19" t="s">
        <v>12</v>
      </c>
      <c r="C435" s="77">
        <v>40880</v>
      </c>
      <c r="D435" s="153"/>
      <c r="E435" s="86">
        <f>IF(Zwemmen!H434&gt;0,1,0)</f>
        <v>0</v>
      </c>
      <c r="F435" s="86">
        <f>IF(Fietsen!I434&gt;0,1,0)</f>
        <v>0</v>
      </c>
      <c r="G435" s="86">
        <f>IF(Lopen!H434&gt;0,1,0)</f>
        <v>0</v>
      </c>
      <c r="H435" s="107"/>
      <c r="I435" s="97">
        <f>IF(Zwemmen!E434="Zwembad Aalst",1,0)</f>
        <v>0</v>
      </c>
      <c r="J435" s="86">
        <f>IF(Zwemmen!E434="Zwembad Brussel",1,0)</f>
        <v>0</v>
      </c>
      <c r="K435" s="86">
        <f>IF(Zwemmen!E434="Zwembad Wachtebeke",1,0)</f>
        <v>0</v>
      </c>
      <c r="L435" s="86">
        <f>IF(Zwemmen!E434="Zwembad Ander",1,0)</f>
        <v>0</v>
      </c>
      <c r="M435" s="86">
        <f>IF(Zwemmen!E434="Open Water Nieuwdonk",1,0)</f>
        <v>0</v>
      </c>
      <c r="N435" s="86">
        <f>IF(Zwemmen!E434="Open Water Ander",1,0)</f>
        <v>0</v>
      </c>
      <c r="O435" s="104"/>
      <c r="P435" s="86">
        <f t="shared" si="19"/>
        <v>0</v>
      </c>
      <c r="Q435" s="86">
        <f t="shared" si="20"/>
        <v>0</v>
      </c>
      <c r="R435" s="104"/>
      <c r="S435" s="90">
        <f>IF(Zwemmen!F434="Techniek",Zwemmen!I434,0)</f>
        <v>0</v>
      </c>
      <c r="T435" s="90">
        <f>IF(Zwemmen!F434="Extensieve uithouding",Zwemmen!I434,0)</f>
        <v>0</v>
      </c>
      <c r="U435" s="90">
        <f>IF(Zwemmen!F434="Intensieve uithouding",Zwemmen!I434,0)</f>
        <v>0</v>
      </c>
      <c r="V435" s="90">
        <f>IF(Zwemmen!F434="Snelheid",Zwemmen!I434,0)</f>
        <v>0</v>
      </c>
      <c r="W435" s="98">
        <f>IF(Zwemmen!F434="Wedstrijd",Zwemmen!I434,0)</f>
        <v>0</v>
      </c>
      <c r="X435" s="124"/>
      <c r="Y435" s="122">
        <f>IF(Fietsen!H434="Wegfiets",Fietsen!I434,0)</f>
        <v>0</v>
      </c>
      <c r="Z435" s="122">
        <f>IF(Fietsen!H434="Tijdritfiets",Fietsen!I434,0)</f>
        <v>0</v>
      </c>
      <c r="AA435" s="122">
        <f>IF(Fietsen!H434="Mountainbike",Fietsen!I434,0)</f>
        <v>0</v>
      </c>
      <c r="AB435" s="124"/>
      <c r="AC435" s="122">
        <f>IF(Fietsen!G434="Weg",Fietsen!I434,0)</f>
        <v>0</v>
      </c>
      <c r="AD435" s="122">
        <f>IF(Fietsen!G434="Rollen",Fietsen!I434,0)</f>
        <v>0</v>
      </c>
      <c r="AE435" s="122">
        <f>IF(Fietsen!G434="Veld",Fietsen!I434,0)</f>
        <v>0</v>
      </c>
      <c r="AF435" s="125"/>
      <c r="AG435" s="122">
        <f>IF(Fietsen!E434="Herstel",Fietsen!I434,0)</f>
        <v>0</v>
      </c>
      <c r="AH435" s="122">
        <f>IF(Fietsen!E434="LSD",Fietsen!I434,0)</f>
        <v>0</v>
      </c>
      <c r="AI435" s="122">
        <f>IF(Fietsen!E434="Extensieve uithouding",Fietsen!I434,0)</f>
        <v>0</v>
      </c>
      <c r="AJ435" s="122">
        <f>IF(Fietsen!E434="Intensieve uithouding",Fietsen!I434,0)</f>
        <v>0</v>
      </c>
      <c r="AK435" s="122">
        <f>IF(Fietsen!E434="Interval/Blokken",Fietsen!I434,0)</f>
        <v>0</v>
      </c>
      <c r="AL435" s="122">
        <f>IF(Fietsen!E434="VO2max",Fietsen!I434,0)</f>
        <v>0</v>
      </c>
      <c r="AM435" s="122">
        <f>IF(Fietsen!E434="Snelheid",Fietsen!I434,0)</f>
        <v>0</v>
      </c>
      <c r="AN435" s="122">
        <f>IF(Fietsen!E434="Souplesse",Fietsen!I434,0)</f>
        <v>0</v>
      </c>
      <c r="AO435" s="122">
        <f>IF(Fietsen!E434="Krachtuithouding",Fietsen!I434,0)</f>
        <v>0</v>
      </c>
      <c r="AP435" s="122">
        <f>IF(Fietsen!E434="Explosieve kracht",Fietsen!I434,0)</f>
        <v>0</v>
      </c>
      <c r="AQ435" s="122">
        <f>IF(Fietsen!E434="Wedstrijd",Fietsen!I434,0)</f>
        <v>0</v>
      </c>
      <c r="AR435" s="125"/>
      <c r="AS435" s="141">
        <f>IF(Lopen!G434="Weg",Lopen!H434,0)</f>
        <v>0</v>
      </c>
      <c r="AT435" s="122">
        <f>IF(Lopen!G434="Veld",Lopen!H434,0)</f>
        <v>0</v>
      </c>
      <c r="AU435" s="122">
        <f>IF(Lopen!G434="Piste",Lopen!H434,0)</f>
        <v>0</v>
      </c>
      <c r="AV435" s="139"/>
      <c r="AW435" s="122">
        <f>IF(Lopen!E434="Herstel",Lopen!H434,0)</f>
        <v>0</v>
      </c>
      <c r="AX435" s="122">
        <f>IF(Lopen!E434="Extensieve duur",Lopen!H434,0)</f>
        <v>0</v>
      </c>
      <c r="AY435" s="122">
        <f>IF(Lopen!E434="Tempoloop",Lopen!H434,0)</f>
        <v>0</v>
      </c>
      <c r="AZ435" s="122">
        <f>IF(Lopen!E434="Wisselloop",Lopen!H434,0)</f>
        <v>0</v>
      </c>
      <c r="BA435" s="122">
        <f>IF(Lopen!E434="Blokloop",Lopen!H434,0)</f>
        <v>0</v>
      </c>
      <c r="BB435" s="122">
        <f>IF(Lopen!E434="Versnellingen",Lopen!H434,0)</f>
        <v>0</v>
      </c>
      <c r="BC435" s="122">
        <f>IF(Lopen!E434="Fartlek",Lopen!H434,0)</f>
        <v>0</v>
      </c>
      <c r="BD435" s="122">
        <f>IF(Lopen!E434="Krachttraining",Lopen!H434,0)</f>
        <v>0</v>
      </c>
      <c r="BE435" s="142">
        <f>IF(Lopen!E434="Wedstrijd",Lopen!H434,0)</f>
        <v>0</v>
      </c>
    </row>
    <row r="436" spans="1:57">
      <c r="A436" s="199"/>
      <c r="B436" s="19" t="s">
        <v>13</v>
      </c>
      <c r="C436" s="77">
        <v>40881</v>
      </c>
      <c r="D436" s="153"/>
      <c r="E436" s="86">
        <f>IF(Zwemmen!H435&gt;0,1,0)</f>
        <v>0</v>
      </c>
      <c r="F436" s="86">
        <f>IF(Fietsen!I435&gt;0,1,0)</f>
        <v>0</v>
      </c>
      <c r="G436" s="86">
        <f>IF(Lopen!H435&gt;0,1,0)</f>
        <v>0</v>
      </c>
      <c r="H436" s="107"/>
      <c r="I436" s="97">
        <f>IF(Zwemmen!E435="Zwembad Aalst",1,0)</f>
        <v>0</v>
      </c>
      <c r="J436" s="86">
        <f>IF(Zwemmen!E435="Zwembad Brussel",1,0)</f>
        <v>0</v>
      </c>
      <c r="K436" s="86">
        <f>IF(Zwemmen!E435="Zwembad Wachtebeke",1,0)</f>
        <v>0</v>
      </c>
      <c r="L436" s="86">
        <f>IF(Zwemmen!E435="Zwembad Ander",1,0)</f>
        <v>0</v>
      </c>
      <c r="M436" s="86">
        <f>IF(Zwemmen!E435="Open Water Nieuwdonk",1,0)</f>
        <v>0</v>
      </c>
      <c r="N436" s="86">
        <f>IF(Zwemmen!E435="Open Water Ander",1,0)</f>
        <v>0</v>
      </c>
      <c r="O436" s="104"/>
      <c r="P436" s="86">
        <f t="shared" si="19"/>
        <v>0</v>
      </c>
      <c r="Q436" s="86">
        <f t="shared" si="20"/>
        <v>0</v>
      </c>
      <c r="R436" s="104"/>
      <c r="S436" s="90">
        <f>IF(Zwemmen!F435="Techniek",Zwemmen!I435,0)</f>
        <v>0</v>
      </c>
      <c r="T436" s="90">
        <f>IF(Zwemmen!F435="Extensieve uithouding",Zwemmen!I435,0)</f>
        <v>0</v>
      </c>
      <c r="U436" s="90">
        <f>IF(Zwemmen!F435="Intensieve uithouding",Zwemmen!I435,0)</f>
        <v>0</v>
      </c>
      <c r="V436" s="90">
        <f>IF(Zwemmen!F435="Snelheid",Zwemmen!I435,0)</f>
        <v>0</v>
      </c>
      <c r="W436" s="98">
        <f>IF(Zwemmen!F435="Wedstrijd",Zwemmen!I435,0)</f>
        <v>0</v>
      </c>
      <c r="X436" s="124"/>
      <c r="Y436" s="122">
        <f>IF(Fietsen!H435="Wegfiets",Fietsen!I435,0)</f>
        <v>0</v>
      </c>
      <c r="Z436" s="122">
        <f>IF(Fietsen!H435="Tijdritfiets",Fietsen!I435,0)</f>
        <v>0</v>
      </c>
      <c r="AA436" s="122">
        <f>IF(Fietsen!H435="Mountainbike",Fietsen!I435,0)</f>
        <v>0</v>
      </c>
      <c r="AB436" s="124"/>
      <c r="AC436" s="122">
        <f>IF(Fietsen!G435="Weg",Fietsen!I435,0)</f>
        <v>0</v>
      </c>
      <c r="AD436" s="122">
        <f>IF(Fietsen!G435="Rollen",Fietsen!I435,0)</f>
        <v>0</v>
      </c>
      <c r="AE436" s="122">
        <f>IF(Fietsen!G435="Veld",Fietsen!I435,0)</f>
        <v>0</v>
      </c>
      <c r="AF436" s="125"/>
      <c r="AG436" s="122">
        <f>IF(Fietsen!E435="Herstel",Fietsen!I435,0)</f>
        <v>0</v>
      </c>
      <c r="AH436" s="122">
        <f>IF(Fietsen!E435="LSD",Fietsen!I435,0)</f>
        <v>0</v>
      </c>
      <c r="AI436" s="122">
        <f>IF(Fietsen!E435="Extensieve uithouding",Fietsen!I435,0)</f>
        <v>0</v>
      </c>
      <c r="AJ436" s="122">
        <f>IF(Fietsen!E435="Intensieve uithouding",Fietsen!I435,0)</f>
        <v>0</v>
      </c>
      <c r="AK436" s="122">
        <f>IF(Fietsen!E435="Interval/Blokken",Fietsen!I435,0)</f>
        <v>0</v>
      </c>
      <c r="AL436" s="122">
        <f>IF(Fietsen!E435="VO2max",Fietsen!I435,0)</f>
        <v>0</v>
      </c>
      <c r="AM436" s="122">
        <f>IF(Fietsen!E435="Snelheid",Fietsen!I435,0)</f>
        <v>0</v>
      </c>
      <c r="AN436" s="122">
        <f>IF(Fietsen!E435="Souplesse",Fietsen!I435,0)</f>
        <v>0</v>
      </c>
      <c r="AO436" s="122">
        <f>IF(Fietsen!E435="Krachtuithouding",Fietsen!I435,0)</f>
        <v>0</v>
      </c>
      <c r="AP436" s="122">
        <f>IF(Fietsen!E435="Explosieve kracht",Fietsen!I435,0)</f>
        <v>0</v>
      </c>
      <c r="AQ436" s="122">
        <f>IF(Fietsen!E435="Wedstrijd",Fietsen!I435,0)</f>
        <v>0</v>
      </c>
      <c r="AR436" s="125"/>
      <c r="AS436" s="141">
        <f>IF(Lopen!G435="Weg",Lopen!H435,0)</f>
        <v>0</v>
      </c>
      <c r="AT436" s="122">
        <f>IF(Lopen!G435="Veld",Lopen!H435,0)</f>
        <v>0</v>
      </c>
      <c r="AU436" s="122">
        <f>IF(Lopen!G435="Piste",Lopen!H435,0)</f>
        <v>0</v>
      </c>
      <c r="AV436" s="139"/>
      <c r="AW436" s="122">
        <f>IF(Lopen!E435="Herstel",Lopen!H435,0)</f>
        <v>0</v>
      </c>
      <c r="AX436" s="122">
        <f>IF(Lopen!E435="Extensieve duur",Lopen!H435,0)</f>
        <v>0</v>
      </c>
      <c r="AY436" s="122">
        <f>IF(Lopen!E435="Tempoloop",Lopen!H435,0)</f>
        <v>0</v>
      </c>
      <c r="AZ436" s="122">
        <f>IF(Lopen!E435="Wisselloop",Lopen!H435,0)</f>
        <v>0</v>
      </c>
      <c r="BA436" s="122">
        <f>IF(Lopen!E435="Blokloop",Lopen!H435,0)</f>
        <v>0</v>
      </c>
      <c r="BB436" s="122">
        <f>IF(Lopen!E435="Versnellingen",Lopen!H435,0)</f>
        <v>0</v>
      </c>
      <c r="BC436" s="122">
        <f>IF(Lopen!E435="Fartlek",Lopen!H435,0)</f>
        <v>0</v>
      </c>
      <c r="BD436" s="122">
        <f>IF(Lopen!E435="Krachttraining",Lopen!H435,0)</f>
        <v>0</v>
      </c>
      <c r="BE436" s="142">
        <f>IF(Lopen!E435="Wedstrijd",Lopen!H435,0)</f>
        <v>0</v>
      </c>
    </row>
    <row r="437" spans="1:57">
      <c r="A437" s="199" t="s">
        <v>82</v>
      </c>
      <c r="B437" s="83" t="s">
        <v>14</v>
      </c>
      <c r="C437" s="75">
        <v>40882</v>
      </c>
      <c r="D437" s="153"/>
      <c r="E437" s="85">
        <f>IF(Zwemmen!H436&gt;0,1,0)</f>
        <v>0</v>
      </c>
      <c r="F437" s="85">
        <f>IF(Fietsen!I436&gt;0,1,0)</f>
        <v>0</v>
      </c>
      <c r="G437" s="85">
        <f>IF(Lopen!H436&gt;0,1,0)</f>
        <v>0</v>
      </c>
      <c r="H437" s="107"/>
      <c r="I437" s="95">
        <f>IF(Zwemmen!E436="Zwembad Aalst",1,0)</f>
        <v>0</v>
      </c>
      <c r="J437" s="85">
        <f>IF(Zwemmen!E436="Zwembad Brussel",1,0)</f>
        <v>0</v>
      </c>
      <c r="K437" s="85">
        <f>IF(Zwemmen!E436="Zwembad Wachtebeke",1,0)</f>
        <v>0</v>
      </c>
      <c r="L437" s="85">
        <f>IF(Zwemmen!E436="Zwembad Ander",1,0)</f>
        <v>0</v>
      </c>
      <c r="M437" s="85">
        <f>IF(Zwemmen!E436="Open Water Nieuwdonk",1,0)</f>
        <v>0</v>
      </c>
      <c r="N437" s="85">
        <f>IF(Zwemmen!E436="Open Water Ander",1,0)</f>
        <v>0</v>
      </c>
      <c r="O437" s="104"/>
      <c r="P437" s="85">
        <f t="shared" si="19"/>
        <v>0</v>
      </c>
      <c r="Q437" s="85">
        <f t="shared" si="20"/>
        <v>0</v>
      </c>
      <c r="R437" s="104"/>
      <c r="S437" s="89">
        <f>IF(Zwemmen!F436="Techniek",Zwemmen!I436,0)</f>
        <v>0</v>
      </c>
      <c r="T437" s="89">
        <f>IF(Zwemmen!F436="Extensieve uithouding",Zwemmen!I436,0)</f>
        <v>0</v>
      </c>
      <c r="U437" s="89">
        <f>IF(Zwemmen!F436="Intensieve uithouding",Zwemmen!I436,0)</f>
        <v>0</v>
      </c>
      <c r="V437" s="89">
        <f>IF(Zwemmen!F436="Snelheid",Zwemmen!I436,0)</f>
        <v>0</v>
      </c>
      <c r="W437" s="96">
        <f>IF(Zwemmen!F436="Wedstrijd",Zwemmen!I436,0)</f>
        <v>0</v>
      </c>
      <c r="X437" s="124"/>
      <c r="Y437" s="8">
        <f>IF(Fietsen!H436="Wegfiets",Fietsen!I436,0)</f>
        <v>0</v>
      </c>
      <c r="Z437" s="8">
        <f>IF(Fietsen!H436="Tijdritfiets",Fietsen!I436,0)</f>
        <v>0</v>
      </c>
      <c r="AA437" s="8">
        <f>IF(Fietsen!H436="Mountainbike",Fietsen!I436,0)</f>
        <v>0</v>
      </c>
      <c r="AB437" s="124"/>
      <c r="AC437" s="8">
        <f>IF(Fietsen!G436="Weg",Fietsen!I436,0)</f>
        <v>0</v>
      </c>
      <c r="AD437" s="8">
        <f>IF(Fietsen!G436="Rollen",Fietsen!I436,0)</f>
        <v>0</v>
      </c>
      <c r="AE437" s="8">
        <f>IF(Fietsen!G436="Veld",Fietsen!I436,0)</f>
        <v>0</v>
      </c>
      <c r="AF437" s="125"/>
      <c r="AG437" s="8">
        <f>IF(Fietsen!E436="Herstel",Fietsen!I436,0)</f>
        <v>0</v>
      </c>
      <c r="AH437" s="8">
        <f>IF(Fietsen!E436="LSD",Fietsen!I436,0)</f>
        <v>0</v>
      </c>
      <c r="AI437" s="8">
        <f>IF(Fietsen!E436="Extensieve uithouding",Fietsen!I436,0)</f>
        <v>0</v>
      </c>
      <c r="AJ437" s="8">
        <f>IF(Fietsen!E436="Intensieve uithouding",Fietsen!I436,0)</f>
        <v>0</v>
      </c>
      <c r="AK437" s="8">
        <f>IF(Fietsen!E436="Interval/Blokken",Fietsen!I436,0)</f>
        <v>0</v>
      </c>
      <c r="AL437" s="8">
        <f>IF(Fietsen!E436="VO2max",Fietsen!I436,0)</f>
        <v>0</v>
      </c>
      <c r="AM437" s="8">
        <f>IF(Fietsen!E436="Snelheid",Fietsen!I436,0)</f>
        <v>0</v>
      </c>
      <c r="AN437" s="8">
        <f>IF(Fietsen!E436="Souplesse",Fietsen!I436,0)</f>
        <v>0</v>
      </c>
      <c r="AO437" s="8">
        <f>IF(Fietsen!E436="Krachtuithouding",Fietsen!I436,0)</f>
        <v>0</v>
      </c>
      <c r="AP437" s="8">
        <f>IF(Fietsen!E436="Explosieve kracht",Fietsen!I436,0)</f>
        <v>0</v>
      </c>
      <c r="AQ437" s="8">
        <f>IF(Fietsen!E436="Wedstrijd",Fietsen!I436,0)</f>
        <v>0</v>
      </c>
      <c r="AR437" s="125"/>
      <c r="AS437" s="143">
        <f>IF(Lopen!G436="Weg",Lopen!H436,0)</f>
        <v>0</v>
      </c>
      <c r="AT437" s="8">
        <f>IF(Lopen!G436="Veld",Lopen!H436,0)</f>
        <v>0</v>
      </c>
      <c r="AU437" s="8">
        <f>IF(Lopen!G436="Piste",Lopen!H436,0)</f>
        <v>0</v>
      </c>
      <c r="AV437" s="139"/>
      <c r="AW437" s="8">
        <f>IF(Lopen!E436="Herstel",Lopen!H436,0)</f>
        <v>0</v>
      </c>
      <c r="AX437" s="8">
        <f>IF(Lopen!E436="Extensieve duur",Lopen!H436,0)</f>
        <v>0</v>
      </c>
      <c r="AY437" s="8">
        <f>IF(Lopen!E436="Tempoloop",Lopen!H436,0)</f>
        <v>0</v>
      </c>
      <c r="AZ437" s="8">
        <f>IF(Lopen!E436="Wisselloop",Lopen!H436,0)</f>
        <v>0</v>
      </c>
      <c r="BA437" s="8">
        <f>IF(Lopen!E436="Blokloop",Lopen!H436,0)</f>
        <v>0</v>
      </c>
      <c r="BB437" s="8">
        <f>IF(Lopen!E436="Versnellingen",Lopen!H436,0)</f>
        <v>0</v>
      </c>
      <c r="BC437" s="8">
        <f>IF(Lopen!E436="Fartlek",Lopen!H436,0)</f>
        <v>0</v>
      </c>
      <c r="BD437" s="8">
        <f>IF(Lopen!E436="Krachttraining",Lopen!H436,0)</f>
        <v>0</v>
      </c>
      <c r="BE437" s="144">
        <f>IF(Lopen!E436="Wedstrijd",Lopen!H436,0)</f>
        <v>0</v>
      </c>
    </row>
    <row r="438" spans="1:57">
      <c r="A438" s="199"/>
      <c r="B438" s="83" t="s">
        <v>15</v>
      </c>
      <c r="C438" s="75">
        <v>40883</v>
      </c>
      <c r="D438" s="153"/>
      <c r="E438" s="85">
        <f>IF(Zwemmen!H437&gt;0,1,0)</f>
        <v>0</v>
      </c>
      <c r="F438" s="85">
        <f>IF(Fietsen!I437&gt;0,1,0)</f>
        <v>0</v>
      </c>
      <c r="G438" s="85">
        <f>IF(Lopen!H437&gt;0,1,0)</f>
        <v>0</v>
      </c>
      <c r="H438" s="107"/>
      <c r="I438" s="95">
        <f>IF(Zwemmen!E437="Zwembad Aalst",1,0)</f>
        <v>0</v>
      </c>
      <c r="J438" s="85">
        <f>IF(Zwemmen!E437="Zwembad Brussel",1,0)</f>
        <v>0</v>
      </c>
      <c r="K438" s="85">
        <f>IF(Zwemmen!E437="Zwembad Wachtebeke",1,0)</f>
        <v>0</v>
      </c>
      <c r="L438" s="85">
        <f>IF(Zwemmen!E437="Zwembad Ander",1,0)</f>
        <v>0</v>
      </c>
      <c r="M438" s="85">
        <f>IF(Zwemmen!E437="Open Water Nieuwdonk",1,0)</f>
        <v>0</v>
      </c>
      <c r="N438" s="85">
        <f>IF(Zwemmen!E437="Open Water Ander",1,0)</f>
        <v>0</v>
      </c>
      <c r="O438" s="104"/>
      <c r="P438" s="85">
        <f t="shared" si="19"/>
        <v>0</v>
      </c>
      <c r="Q438" s="85">
        <f t="shared" si="20"/>
        <v>0</v>
      </c>
      <c r="R438" s="104"/>
      <c r="S438" s="89">
        <f>IF(Zwemmen!F437="Techniek",Zwemmen!I437,0)</f>
        <v>0</v>
      </c>
      <c r="T438" s="89">
        <f>IF(Zwemmen!F437="Extensieve uithouding",Zwemmen!I437,0)</f>
        <v>0</v>
      </c>
      <c r="U438" s="89">
        <f>IF(Zwemmen!F437="Intensieve uithouding",Zwemmen!I437,0)</f>
        <v>0</v>
      </c>
      <c r="V438" s="89">
        <f>IF(Zwemmen!F437="Snelheid",Zwemmen!I437,0)</f>
        <v>0</v>
      </c>
      <c r="W438" s="96">
        <f>IF(Zwemmen!F437="Wedstrijd",Zwemmen!I437,0)</f>
        <v>0</v>
      </c>
      <c r="X438" s="124"/>
      <c r="Y438" s="8">
        <f>IF(Fietsen!H437="Wegfiets",Fietsen!I437,0)</f>
        <v>0</v>
      </c>
      <c r="Z438" s="8">
        <f>IF(Fietsen!H437="Tijdritfiets",Fietsen!I437,0)</f>
        <v>0</v>
      </c>
      <c r="AA438" s="8">
        <f>IF(Fietsen!H437="Mountainbike",Fietsen!I437,0)</f>
        <v>0</v>
      </c>
      <c r="AB438" s="124"/>
      <c r="AC438" s="8">
        <f>IF(Fietsen!G437="Weg",Fietsen!I437,0)</f>
        <v>0</v>
      </c>
      <c r="AD438" s="8">
        <f>IF(Fietsen!G437="Rollen",Fietsen!I437,0)</f>
        <v>0</v>
      </c>
      <c r="AE438" s="8">
        <f>IF(Fietsen!G437="Veld",Fietsen!I437,0)</f>
        <v>0</v>
      </c>
      <c r="AF438" s="125"/>
      <c r="AG438" s="8">
        <f>IF(Fietsen!E437="Herstel",Fietsen!I437,0)</f>
        <v>0</v>
      </c>
      <c r="AH438" s="8">
        <f>IF(Fietsen!E437="LSD",Fietsen!I437,0)</f>
        <v>0</v>
      </c>
      <c r="AI438" s="8">
        <f>IF(Fietsen!E437="Extensieve uithouding",Fietsen!I437,0)</f>
        <v>0</v>
      </c>
      <c r="AJ438" s="8">
        <f>IF(Fietsen!E437="Intensieve uithouding",Fietsen!I437,0)</f>
        <v>0</v>
      </c>
      <c r="AK438" s="8">
        <f>IF(Fietsen!E437="Interval/Blokken",Fietsen!I437,0)</f>
        <v>0</v>
      </c>
      <c r="AL438" s="8">
        <f>IF(Fietsen!E437="VO2max",Fietsen!I437,0)</f>
        <v>0</v>
      </c>
      <c r="AM438" s="8">
        <f>IF(Fietsen!E437="Snelheid",Fietsen!I437,0)</f>
        <v>0</v>
      </c>
      <c r="AN438" s="8">
        <f>IF(Fietsen!E437="Souplesse",Fietsen!I437,0)</f>
        <v>0</v>
      </c>
      <c r="AO438" s="8">
        <f>IF(Fietsen!E437="Krachtuithouding",Fietsen!I437,0)</f>
        <v>0</v>
      </c>
      <c r="AP438" s="8">
        <f>IF(Fietsen!E437="Explosieve kracht",Fietsen!I437,0)</f>
        <v>0</v>
      </c>
      <c r="AQ438" s="8">
        <f>IF(Fietsen!E437="Wedstrijd",Fietsen!I437,0)</f>
        <v>0</v>
      </c>
      <c r="AR438" s="125"/>
      <c r="AS438" s="143">
        <f>IF(Lopen!G437="Weg",Lopen!H437,0)</f>
        <v>0</v>
      </c>
      <c r="AT438" s="8">
        <f>IF(Lopen!G437="Veld",Lopen!H437,0)</f>
        <v>0</v>
      </c>
      <c r="AU438" s="8">
        <f>IF(Lopen!G437="Piste",Lopen!H437,0)</f>
        <v>0</v>
      </c>
      <c r="AV438" s="139"/>
      <c r="AW438" s="8">
        <f>IF(Lopen!E437="Herstel",Lopen!H437,0)</f>
        <v>0</v>
      </c>
      <c r="AX438" s="8">
        <f>IF(Lopen!E437="Extensieve duur",Lopen!H437,0)</f>
        <v>0</v>
      </c>
      <c r="AY438" s="8">
        <f>IF(Lopen!E437="Tempoloop",Lopen!H437,0)</f>
        <v>0</v>
      </c>
      <c r="AZ438" s="8">
        <f>IF(Lopen!E437="Wisselloop",Lopen!H437,0)</f>
        <v>0</v>
      </c>
      <c r="BA438" s="8">
        <f>IF(Lopen!E437="Blokloop",Lopen!H437,0)</f>
        <v>0</v>
      </c>
      <c r="BB438" s="8">
        <f>IF(Lopen!E437="Versnellingen",Lopen!H437,0)</f>
        <v>0</v>
      </c>
      <c r="BC438" s="8">
        <f>IF(Lopen!E437="Fartlek",Lopen!H437,0)</f>
        <v>0</v>
      </c>
      <c r="BD438" s="8">
        <f>IF(Lopen!E437="Krachttraining",Lopen!H437,0)</f>
        <v>0</v>
      </c>
      <c r="BE438" s="144">
        <f>IF(Lopen!E437="Wedstrijd",Lopen!H437,0)</f>
        <v>0</v>
      </c>
    </row>
    <row r="439" spans="1:57">
      <c r="A439" s="199"/>
      <c r="B439" s="83" t="s">
        <v>16</v>
      </c>
      <c r="C439" s="75">
        <v>40884</v>
      </c>
      <c r="D439" s="153"/>
      <c r="E439" s="85">
        <f>IF(Zwemmen!H438&gt;0,1,0)</f>
        <v>0</v>
      </c>
      <c r="F439" s="85">
        <f>IF(Fietsen!I438&gt;0,1,0)</f>
        <v>0</v>
      </c>
      <c r="G439" s="85">
        <f>IF(Lopen!H438&gt;0,1,0)</f>
        <v>0</v>
      </c>
      <c r="H439" s="107"/>
      <c r="I439" s="95">
        <f>IF(Zwemmen!E438="Zwembad Aalst",1,0)</f>
        <v>0</v>
      </c>
      <c r="J439" s="85">
        <f>IF(Zwemmen!E438="Zwembad Brussel",1,0)</f>
        <v>0</v>
      </c>
      <c r="K439" s="85">
        <f>IF(Zwemmen!E438="Zwembad Wachtebeke",1,0)</f>
        <v>0</v>
      </c>
      <c r="L439" s="85">
        <f>IF(Zwemmen!E438="Zwembad Ander",1,0)</f>
        <v>0</v>
      </c>
      <c r="M439" s="85">
        <f>IF(Zwemmen!E438="Open Water Nieuwdonk",1,0)</f>
        <v>0</v>
      </c>
      <c r="N439" s="85">
        <f>IF(Zwemmen!E438="Open Water Ander",1,0)</f>
        <v>0</v>
      </c>
      <c r="O439" s="104"/>
      <c r="P439" s="85">
        <f t="shared" si="19"/>
        <v>0</v>
      </c>
      <c r="Q439" s="85">
        <f t="shared" si="20"/>
        <v>0</v>
      </c>
      <c r="R439" s="104"/>
      <c r="S439" s="89">
        <f>IF(Zwemmen!F438="Techniek",Zwemmen!I438,0)</f>
        <v>0</v>
      </c>
      <c r="T439" s="89">
        <f>IF(Zwemmen!F438="Extensieve uithouding",Zwemmen!I438,0)</f>
        <v>0</v>
      </c>
      <c r="U439" s="89">
        <f>IF(Zwemmen!F438="Intensieve uithouding",Zwemmen!I438,0)</f>
        <v>0</v>
      </c>
      <c r="V439" s="89">
        <f>IF(Zwemmen!F438="Snelheid",Zwemmen!I438,0)</f>
        <v>0</v>
      </c>
      <c r="W439" s="96">
        <f>IF(Zwemmen!F438="Wedstrijd",Zwemmen!I438,0)</f>
        <v>0</v>
      </c>
      <c r="X439" s="124"/>
      <c r="Y439" s="8">
        <f>IF(Fietsen!H438="Wegfiets",Fietsen!I438,0)</f>
        <v>0</v>
      </c>
      <c r="Z439" s="8">
        <f>IF(Fietsen!H438="Tijdritfiets",Fietsen!I438,0)</f>
        <v>0</v>
      </c>
      <c r="AA439" s="8">
        <f>IF(Fietsen!H438="Mountainbike",Fietsen!I438,0)</f>
        <v>0</v>
      </c>
      <c r="AB439" s="124"/>
      <c r="AC439" s="8">
        <f>IF(Fietsen!G438="Weg",Fietsen!I438,0)</f>
        <v>0</v>
      </c>
      <c r="AD439" s="8">
        <f>IF(Fietsen!G438="Rollen",Fietsen!I438,0)</f>
        <v>0</v>
      </c>
      <c r="AE439" s="8">
        <f>IF(Fietsen!G438="Veld",Fietsen!I438,0)</f>
        <v>0</v>
      </c>
      <c r="AF439" s="125"/>
      <c r="AG439" s="8">
        <f>IF(Fietsen!E438="Herstel",Fietsen!I438,0)</f>
        <v>0</v>
      </c>
      <c r="AH439" s="8">
        <f>IF(Fietsen!E438="LSD",Fietsen!I438,0)</f>
        <v>0</v>
      </c>
      <c r="AI439" s="8">
        <f>IF(Fietsen!E438="Extensieve uithouding",Fietsen!I438,0)</f>
        <v>0</v>
      </c>
      <c r="AJ439" s="8">
        <f>IF(Fietsen!E438="Intensieve uithouding",Fietsen!I438,0)</f>
        <v>0</v>
      </c>
      <c r="AK439" s="8">
        <f>IF(Fietsen!E438="Interval/Blokken",Fietsen!I438,0)</f>
        <v>0</v>
      </c>
      <c r="AL439" s="8">
        <f>IF(Fietsen!E438="VO2max",Fietsen!I438,0)</f>
        <v>0</v>
      </c>
      <c r="AM439" s="8">
        <f>IF(Fietsen!E438="Snelheid",Fietsen!I438,0)</f>
        <v>0</v>
      </c>
      <c r="AN439" s="8">
        <f>IF(Fietsen!E438="Souplesse",Fietsen!I438,0)</f>
        <v>0</v>
      </c>
      <c r="AO439" s="8">
        <f>IF(Fietsen!E438="Krachtuithouding",Fietsen!I438,0)</f>
        <v>0</v>
      </c>
      <c r="AP439" s="8">
        <f>IF(Fietsen!E438="Explosieve kracht",Fietsen!I438,0)</f>
        <v>0</v>
      </c>
      <c r="AQ439" s="8">
        <f>IF(Fietsen!E438="Wedstrijd",Fietsen!I438,0)</f>
        <v>0</v>
      </c>
      <c r="AR439" s="125"/>
      <c r="AS439" s="143">
        <f>IF(Lopen!G438="Weg",Lopen!H438,0)</f>
        <v>0</v>
      </c>
      <c r="AT439" s="8">
        <f>IF(Lopen!G438="Veld",Lopen!H438,0)</f>
        <v>0</v>
      </c>
      <c r="AU439" s="8">
        <f>IF(Lopen!G438="Piste",Lopen!H438,0)</f>
        <v>0</v>
      </c>
      <c r="AV439" s="139"/>
      <c r="AW439" s="8">
        <f>IF(Lopen!E438="Herstel",Lopen!H438,0)</f>
        <v>0</v>
      </c>
      <c r="AX439" s="8">
        <f>IF(Lopen!E438="Extensieve duur",Lopen!H438,0)</f>
        <v>0</v>
      </c>
      <c r="AY439" s="8">
        <f>IF(Lopen!E438="Tempoloop",Lopen!H438,0)</f>
        <v>0</v>
      </c>
      <c r="AZ439" s="8">
        <f>IF(Lopen!E438="Wisselloop",Lopen!H438,0)</f>
        <v>0</v>
      </c>
      <c r="BA439" s="8">
        <f>IF(Lopen!E438="Blokloop",Lopen!H438,0)</f>
        <v>0</v>
      </c>
      <c r="BB439" s="8">
        <f>IF(Lopen!E438="Versnellingen",Lopen!H438,0)</f>
        <v>0</v>
      </c>
      <c r="BC439" s="8">
        <f>IF(Lopen!E438="Fartlek",Lopen!H438,0)</f>
        <v>0</v>
      </c>
      <c r="BD439" s="8">
        <f>IF(Lopen!E438="Krachttraining",Lopen!H438,0)</f>
        <v>0</v>
      </c>
      <c r="BE439" s="144">
        <f>IF(Lopen!E438="Wedstrijd",Lopen!H438,0)</f>
        <v>0</v>
      </c>
    </row>
    <row r="440" spans="1:57">
      <c r="A440" s="199"/>
      <c r="B440" s="83" t="s">
        <v>17</v>
      </c>
      <c r="C440" s="75">
        <v>40885</v>
      </c>
      <c r="D440" s="153"/>
      <c r="E440" s="85">
        <f>IF(Zwemmen!H439&gt;0,1,0)</f>
        <v>0</v>
      </c>
      <c r="F440" s="85">
        <f>IF(Fietsen!I439&gt;0,1,0)</f>
        <v>0</v>
      </c>
      <c r="G440" s="85">
        <f>IF(Lopen!H439&gt;0,1,0)</f>
        <v>0</v>
      </c>
      <c r="H440" s="107"/>
      <c r="I440" s="95">
        <f>IF(Zwemmen!E439="Zwembad Aalst",1,0)</f>
        <v>0</v>
      </c>
      <c r="J440" s="85">
        <f>IF(Zwemmen!E439="Zwembad Brussel",1,0)</f>
        <v>0</v>
      </c>
      <c r="K440" s="85">
        <f>IF(Zwemmen!E439="Zwembad Wachtebeke",1,0)</f>
        <v>0</v>
      </c>
      <c r="L440" s="85">
        <f>IF(Zwemmen!E439="Zwembad Ander",1,0)</f>
        <v>0</v>
      </c>
      <c r="M440" s="85">
        <f>IF(Zwemmen!E439="Open Water Nieuwdonk",1,0)</f>
        <v>0</v>
      </c>
      <c r="N440" s="85">
        <f>IF(Zwemmen!E439="Open Water Ander",1,0)</f>
        <v>0</v>
      </c>
      <c r="O440" s="104"/>
      <c r="P440" s="85">
        <f t="shared" si="19"/>
        <v>0</v>
      </c>
      <c r="Q440" s="85">
        <f t="shared" si="20"/>
        <v>0</v>
      </c>
      <c r="R440" s="104"/>
      <c r="S440" s="89">
        <f>IF(Zwemmen!F439="Techniek",Zwemmen!I439,0)</f>
        <v>0</v>
      </c>
      <c r="T440" s="89">
        <f>IF(Zwemmen!F439="Extensieve uithouding",Zwemmen!I439,0)</f>
        <v>0</v>
      </c>
      <c r="U440" s="89">
        <f>IF(Zwemmen!F439="Intensieve uithouding",Zwemmen!I439,0)</f>
        <v>0</v>
      </c>
      <c r="V440" s="89">
        <f>IF(Zwemmen!F439="Snelheid",Zwemmen!I439,0)</f>
        <v>0</v>
      </c>
      <c r="W440" s="96">
        <f>IF(Zwemmen!F439="Wedstrijd",Zwemmen!I439,0)</f>
        <v>0</v>
      </c>
      <c r="X440" s="124"/>
      <c r="Y440" s="8">
        <f>IF(Fietsen!H439="Wegfiets",Fietsen!I439,0)</f>
        <v>0</v>
      </c>
      <c r="Z440" s="8">
        <f>IF(Fietsen!H439="Tijdritfiets",Fietsen!I439,0)</f>
        <v>0</v>
      </c>
      <c r="AA440" s="8">
        <f>IF(Fietsen!H439="Mountainbike",Fietsen!I439,0)</f>
        <v>0</v>
      </c>
      <c r="AB440" s="124"/>
      <c r="AC440" s="8">
        <f>IF(Fietsen!G439="Weg",Fietsen!I439,0)</f>
        <v>0</v>
      </c>
      <c r="AD440" s="8">
        <f>IF(Fietsen!G439="Rollen",Fietsen!I439,0)</f>
        <v>0</v>
      </c>
      <c r="AE440" s="8">
        <f>IF(Fietsen!G439="Veld",Fietsen!I439,0)</f>
        <v>0</v>
      </c>
      <c r="AF440" s="125"/>
      <c r="AG440" s="8">
        <f>IF(Fietsen!E439="Herstel",Fietsen!I439,0)</f>
        <v>0</v>
      </c>
      <c r="AH440" s="8">
        <f>IF(Fietsen!E439="LSD",Fietsen!I439,0)</f>
        <v>0</v>
      </c>
      <c r="AI440" s="8">
        <f>IF(Fietsen!E439="Extensieve uithouding",Fietsen!I439,0)</f>
        <v>0</v>
      </c>
      <c r="AJ440" s="8">
        <f>IF(Fietsen!E439="Intensieve uithouding",Fietsen!I439,0)</f>
        <v>0</v>
      </c>
      <c r="AK440" s="8">
        <f>IF(Fietsen!E439="Interval/Blokken",Fietsen!I439,0)</f>
        <v>0</v>
      </c>
      <c r="AL440" s="8">
        <f>IF(Fietsen!E439="VO2max",Fietsen!I439,0)</f>
        <v>0</v>
      </c>
      <c r="AM440" s="8">
        <f>IF(Fietsen!E439="Snelheid",Fietsen!I439,0)</f>
        <v>0</v>
      </c>
      <c r="AN440" s="8">
        <f>IF(Fietsen!E439="Souplesse",Fietsen!I439,0)</f>
        <v>0</v>
      </c>
      <c r="AO440" s="8">
        <f>IF(Fietsen!E439="Krachtuithouding",Fietsen!I439,0)</f>
        <v>0</v>
      </c>
      <c r="AP440" s="8">
        <f>IF(Fietsen!E439="Explosieve kracht",Fietsen!I439,0)</f>
        <v>0</v>
      </c>
      <c r="AQ440" s="8">
        <f>IF(Fietsen!E439="Wedstrijd",Fietsen!I439,0)</f>
        <v>0</v>
      </c>
      <c r="AR440" s="125"/>
      <c r="AS440" s="143">
        <f>IF(Lopen!G439="Weg",Lopen!H439,0)</f>
        <v>0</v>
      </c>
      <c r="AT440" s="8">
        <f>IF(Lopen!G439="Veld",Lopen!H439,0)</f>
        <v>0</v>
      </c>
      <c r="AU440" s="8">
        <f>IF(Lopen!G439="Piste",Lopen!H439,0)</f>
        <v>0</v>
      </c>
      <c r="AV440" s="139"/>
      <c r="AW440" s="8">
        <f>IF(Lopen!E439="Herstel",Lopen!H439,0)</f>
        <v>0</v>
      </c>
      <c r="AX440" s="8">
        <f>IF(Lopen!E439="Extensieve duur",Lopen!H439,0)</f>
        <v>0</v>
      </c>
      <c r="AY440" s="8">
        <f>IF(Lopen!E439="Tempoloop",Lopen!H439,0)</f>
        <v>0</v>
      </c>
      <c r="AZ440" s="8">
        <f>IF(Lopen!E439="Wisselloop",Lopen!H439,0)</f>
        <v>0</v>
      </c>
      <c r="BA440" s="8">
        <f>IF(Lopen!E439="Blokloop",Lopen!H439,0)</f>
        <v>0</v>
      </c>
      <c r="BB440" s="8">
        <f>IF(Lopen!E439="Versnellingen",Lopen!H439,0)</f>
        <v>0</v>
      </c>
      <c r="BC440" s="8">
        <f>IF(Lopen!E439="Fartlek",Lopen!H439,0)</f>
        <v>0</v>
      </c>
      <c r="BD440" s="8">
        <f>IF(Lopen!E439="Krachttraining",Lopen!H439,0)</f>
        <v>0</v>
      </c>
      <c r="BE440" s="144">
        <f>IF(Lopen!E439="Wedstrijd",Lopen!H439,0)</f>
        <v>0</v>
      </c>
    </row>
    <row r="441" spans="1:57">
      <c r="A441" s="199"/>
      <c r="B441" s="83" t="s">
        <v>11</v>
      </c>
      <c r="C441" s="75">
        <v>40886</v>
      </c>
      <c r="D441" s="153"/>
      <c r="E441" s="85">
        <f>IF(Zwemmen!H440&gt;0,1,0)</f>
        <v>0</v>
      </c>
      <c r="F441" s="85">
        <f>IF(Fietsen!I440&gt;0,1,0)</f>
        <v>0</v>
      </c>
      <c r="G441" s="85">
        <f>IF(Lopen!H440&gt;0,1,0)</f>
        <v>0</v>
      </c>
      <c r="H441" s="107"/>
      <c r="I441" s="95">
        <f>IF(Zwemmen!E440="Zwembad Aalst",1,0)</f>
        <v>0</v>
      </c>
      <c r="J441" s="85">
        <f>IF(Zwemmen!E440="Zwembad Brussel",1,0)</f>
        <v>0</v>
      </c>
      <c r="K441" s="85">
        <f>IF(Zwemmen!E440="Zwembad Wachtebeke",1,0)</f>
        <v>0</v>
      </c>
      <c r="L441" s="85">
        <f>IF(Zwemmen!E440="Zwembad Ander",1,0)</f>
        <v>0</v>
      </c>
      <c r="M441" s="85">
        <f>IF(Zwemmen!E440="Open Water Nieuwdonk",1,0)</f>
        <v>0</v>
      </c>
      <c r="N441" s="85">
        <f>IF(Zwemmen!E440="Open Water Ander",1,0)</f>
        <v>0</v>
      </c>
      <c r="O441" s="104"/>
      <c r="P441" s="85">
        <f t="shared" si="19"/>
        <v>0</v>
      </c>
      <c r="Q441" s="85">
        <f t="shared" si="20"/>
        <v>0</v>
      </c>
      <c r="R441" s="104"/>
      <c r="S441" s="89">
        <f>IF(Zwemmen!F440="Techniek",Zwemmen!I440,0)</f>
        <v>0</v>
      </c>
      <c r="T441" s="89">
        <f>IF(Zwemmen!F440="Extensieve uithouding",Zwemmen!I440,0)</f>
        <v>0</v>
      </c>
      <c r="U441" s="89">
        <f>IF(Zwemmen!F440="Intensieve uithouding",Zwemmen!I440,0)</f>
        <v>0</v>
      </c>
      <c r="V441" s="89">
        <f>IF(Zwemmen!F440="Snelheid",Zwemmen!I440,0)</f>
        <v>0</v>
      </c>
      <c r="W441" s="96">
        <f>IF(Zwemmen!F440="Wedstrijd",Zwemmen!I440,0)</f>
        <v>0</v>
      </c>
      <c r="X441" s="124"/>
      <c r="Y441" s="8">
        <f>IF(Fietsen!H440="Wegfiets",Fietsen!I440,0)</f>
        <v>0</v>
      </c>
      <c r="Z441" s="8">
        <f>IF(Fietsen!H440="Tijdritfiets",Fietsen!I440,0)</f>
        <v>0</v>
      </c>
      <c r="AA441" s="8">
        <f>IF(Fietsen!H440="Mountainbike",Fietsen!I440,0)</f>
        <v>0</v>
      </c>
      <c r="AB441" s="124"/>
      <c r="AC441" s="8">
        <f>IF(Fietsen!G440="Weg",Fietsen!I440,0)</f>
        <v>0</v>
      </c>
      <c r="AD441" s="8">
        <f>IF(Fietsen!G440="Rollen",Fietsen!I440,0)</f>
        <v>0</v>
      </c>
      <c r="AE441" s="8">
        <f>IF(Fietsen!G440="Veld",Fietsen!I440,0)</f>
        <v>0</v>
      </c>
      <c r="AF441" s="125"/>
      <c r="AG441" s="8">
        <f>IF(Fietsen!E440="Herstel",Fietsen!I440,0)</f>
        <v>0</v>
      </c>
      <c r="AH441" s="8">
        <f>IF(Fietsen!E440="LSD",Fietsen!I440,0)</f>
        <v>0</v>
      </c>
      <c r="AI441" s="8">
        <f>IF(Fietsen!E440="Extensieve uithouding",Fietsen!I440,0)</f>
        <v>0</v>
      </c>
      <c r="AJ441" s="8">
        <f>IF(Fietsen!E440="Intensieve uithouding",Fietsen!I440,0)</f>
        <v>0</v>
      </c>
      <c r="AK441" s="8">
        <f>IF(Fietsen!E440="Interval/Blokken",Fietsen!I440,0)</f>
        <v>0</v>
      </c>
      <c r="AL441" s="8">
        <f>IF(Fietsen!E440="VO2max",Fietsen!I440,0)</f>
        <v>0</v>
      </c>
      <c r="AM441" s="8">
        <f>IF(Fietsen!E440="Snelheid",Fietsen!I440,0)</f>
        <v>0</v>
      </c>
      <c r="AN441" s="8">
        <f>IF(Fietsen!E440="Souplesse",Fietsen!I440,0)</f>
        <v>0</v>
      </c>
      <c r="AO441" s="8">
        <f>IF(Fietsen!E440="Krachtuithouding",Fietsen!I440,0)</f>
        <v>0</v>
      </c>
      <c r="AP441" s="8">
        <f>IF(Fietsen!E440="Explosieve kracht",Fietsen!I440,0)</f>
        <v>0</v>
      </c>
      <c r="AQ441" s="8">
        <f>IF(Fietsen!E440="Wedstrijd",Fietsen!I440,0)</f>
        <v>0</v>
      </c>
      <c r="AR441" s="125"/>
      <c r="AS441" s="143">
        <f>IF(Lopen!G440="Weg",Lopen!H440,0)</f>
        <v>0</v>
      </c>
      <c r="AT441" s="8">
        <f>IF(Lopen!G440="Veld",Lopen!H440,0)</f>
        <v>0</v>
      </c>
      <c r="AU441" s="8">
        <f>IF(Lopen!G440="Piste",Lopen!H440,0)</f>
        <v>0</v>
      </c>
      <c r="AV441" s="139"/>
      <c r="AW441" s="8">
        <f>IF(Lopen!E440="Herstel",Lopen!H440,0)</f>
        <v>0</v>
      </c>
      <c r="AX441" s="8">
        <f>IF(Lopen!E440="Extensieve duur",Lopen!H440,0)</f>
        <v>0</v>
      </c>
      <c r="AY441" s="8">
        <f>IF(Lopen!E440="Tempoloop",Lopen!H440,0)</f>
        <v>0</v>
      </c>
      <c r="AZ441" s="8">
        <f>IF(Lopen!E440="Wisselloop",Lopen!H440,0)</f>
        <v>0</v>
      </c>
      <c r="BA441" s="8">
        <f>IF(Lopen!E440="Blokloop",Lopen!H440,0)</f>
        <v>0</v>
      </c>
      <c r="BB441" s="8">
        <f>IF(Lopen!E440="Versnellingen",Lopen!H440,0)</f>
        <v>0</v>
      </c>
      <c r="BC441" s="8">
        <f>IF(Lopen!E440="Fartlek",Lopen!H440,0)</f>
        <v>0</v>
      </c>
      <c r="BD441" s="8">
        <f>IF(Lopen!E440="Krachttraining",Lopen!H440,0)</f>
        <v>0</v>
      </c>
      <c r="BE441" s="144">
        <f>IF(Lopen!E440="Wedstrijd",Lopen!H440,0)</f>
        <v>0</v>
      </c>
    </row>
    <row r="442" spans="1:57">
      <c r="A442" s="199"/>
      <c r="B442" s="19" t="s">
        <v>12</v>
      </c>
      <c r="C442" s="77">
        <v>40887</v>
      </c>
      <c r="D442" s="153"/>
      <c r="E442" s="86">
        <f>IF(Zwemmen!H441&gt;0,1,0)</f>
        <v>0</v>
      </c>
      <c r="F442" s="86">
        <f>IF(Fietsen!I441&gt;0,1,0)</f>
        <v>0</v>
      </c>
      <c r="G442" s="86">
        <f>IF(Lopen!H441&gt;0,1,0)</f>
        <v>0</v>
      </c>
      <c r="H442" s="107"/>
      <c r="I442" s="97">
        <f>IF(Zwemmen!E441="Zwembad Aalst",1,0)</f>
        <v>0</v>
      </c>
      <c r="J442" s="86">
        <f>IF(Zwemmen!E441="Zwembad Brussel",1,0)</f>
        <v>0</v>
      </c>
      <c r="K442" s="86">
        <f>IF(Zwemmen!E441="Zwembad Wachtebeke",1,0)</f>
        <v>0</v>
      </c>
      <c r="L442" s="86">
        <f>IF(Zwemmen!E441="Zwembad Ander",1,0)</f>
        <v>0</v>
      </c>
      <c r="M442" s="86">
        <f>IF(Zwemmen!E441="Open Water Nieuwdonk",1,0)</f>
        <v>0</v>
      </c>
      <c r="N442" s="86">
        <f>IF(Zwemmen!E441="Open Water Ander",1,0)</f>
        <v>0</v>
      </c>
      <c r="O442" s="104"/>
      <c r="P442" s="86">
        <f t="shared" si="19"/>
        <v>0</v>
      </c>
      <c r="Q442" s="86">
        <f t="shared" si="20"/>
        <v>0</v>
      </c>
      <c r="R442" s="104"/>
      <c r="S442" s="90">
        <f>IF(Zwemmen!F441="Techniek",Zwemmen!I441,0)</f>
        <v>0</v>
      </c>
      <c r="T442" s="90">
        <f>IF(Zwemmen!F441="Extensieve uithouding",Zwemmen!I441,0)</f>
        <v>0</v>
      </c>
      <c r="U442" s="90">
        <f>IF(Zwemmen!F441="Intensieve uithouding",Zwemmen!I441,0)</f>
        <v>0</v>
      </c>
      <c r="V442" s="90">
        <f>IF(Zwemmen!F441="Snelheid",Zwemmen!I441,0)</f>
        <v>0</v>
      </c>
      <c r="W442" s="98">
        <f>IF(Zwemmen!F441="Wedstrijd",Zwemmen!I441,0)</f>
        <v>0</v>
      </c>
      <c r="X442" s="124"/>
      <c r="Y442" s="122">
        <f>IF(Fietsen!H441="Wegfiets",Fietsen!I441,0)</f>
        <v>0</v>
      </c>
      <c r="Z442" s="122">
        <f>IF(Fietsen!H441="Tijdritfiets",Fietsen!I441,0)</f>
        <v>0</v>
      </c>
      <c r="AA442" s="122">
        <f>IF(Fietsen!H441="Mountainbike",Fietsen!I441,0)</f>
        <v>0</v>
      </c>
      <c r="AB442" s="124"/>
      <c r="AC442" s="122">
        <f>IF(Fietsen!G441="Weg",Fietsen!I441,0)</f>
        <v>0</v>
      </c>
      <c r="AD442" s="122">
        <f>IF(Fietsen!G441="Rollen",Fietsen!I441,0)</f>
        <v>0</v>
      </c>
      <c r="AE442" s="122">
        <f>IF(Fietsen!G441="Veld",Fietsen!I441,0)</f>
        <v>0</v>
      </c>
      <c r="AF442" s="125"/>
      <c r="AG442" s="122">
        <f>IF(Fietsen!E441="Herstel",Fietsen!I441,0)</f>
        <v>0</v>
      </c>
      <c r="AH442" s="122">
        <f>IF(Fietsen!E441="LSD",Fietsen!I441,0)</f>
        <v>0</v>
      </c>
      <c r="AI442" s="122">
        <f>IF(Fietsen!E441="Extensieve uithouding",Fietsen!I441,0)</f>
        <v>0</v>
      </c>
      <c r="AJ442" s="122">
        <f>IF(Fietsen!E441="Intensieve uithouding",Fietsen!I441,0)</f>
        <v>0</v>
      </c>
      <c r="AK442" s="122">
        <f>IF(Fietsen!E441="Interval/Blokken",Fietsen!I441,0)</f>
        <v>0</v>
      </c>
      <c r="AL442" s="122">
        <f>IF(Fietsen!E441="VO2max",Fietsen!I441,0)</f>
        <v>0</v>
      </c>
      <c r="AM442" s="122">
        <f>IF(Fietsen!E441="Snelheid",Fietsen!I441,0)</f>
        <v>0</v>
      </c>
      <c r="AN442" s="122">
        <f>IF(Fietsen!E441="Souplesse",Fietsen!I441,0)</f>
        <v>0</v>
      </c>
      <c r="AO442" s="122">
        <f>IF(Fietsen!E441="Krachtuithouding",Fietsen!I441,0)</f>
        <v>0</v>
      </c>
      <c r="AP442" s="122">
        <f>IF(Fietsen!E441="Explosieve kracht",Fietsen!I441,0)</f>
        <v>0</v>
      </c>
      <c r="AQ442" s="122">
        <f>IF(Fietsen!E441="Wedstrijd",Fietsen!I441,0)</f>
        <v>0</v>
      </c>
      <c r="AR442" s="125"/>
      <c r="AS442" s="141">
        <f>IF(Lopen!G441="Weg",Lopen!H441,0)</f>
        <v>0</v>
      </c>
      <c r="AT442" s="122">
        <f>IF(Lopen!G441="Veld",Lopen!H441,0)</f>
        <v>0</v>
      </c>
      <c r="AU442" s="122">
        <f>IF(Lopen!G441="Piste",Lopen!H441,0)</f>
        <v>0</v>
      </c>
      <c r="AV442" s="139"/>
      <c r="AW442" s="122">
        <f>IF(Lopen!E441="Herstel",Lopen!H441,0)</f>
        <v>0</v>
      </c>
      <c r="AX442" s="122">
        <f>IF(Lopen!E441="Extensieve duur",Lopen!H441,0)</f>
        <v>0</v>
      </c>
      <c r="AY442" s="122">
        <f>IF(Lopen!E441="Tempoloop",Lopen!H441,0)</f>
        <v>0</v>
      </c>
      <c r="AZ442" s="122">
        <f>IF(Lopen!E441="Wisselloop",Lopen!H441,0)</f>
        <v>0</v>
      </c>
      <c r="BA442" s="122">
        <f>IF(Lopen!E441="Blokloop",Lopen!H441,0)</f>
        <v>0</v>
      </c>
      <c r="BB442" s="122">
        <f>IF(Lopen!E441="Versnellingen",Lopen!H441,0)</f>
        <v>0</v>
      </c>
      <c r="BC442" s="122">
        <f>IF(Lopen!E441="Fartlek",Lopen!H441,0)</f>
        <v>0</v>
      </c>
      <c r="BD442" s="122">
        <f>IF(Lopen!E441="Krachttraining",Lopen!H441,0)</f>
        <v>0</v>
      </c>
      <c r="BE442" s="142">
        <f>IF(Lopen!E441="Wedstrijd",Lopen!H441,0)</f>
        <v>0</v>
      </c>
    </row>
    <row r="443" spans="1:57">
      <c r="A443" s="199"/>
      <c r="B443" s="19" t="s">
        <v>13</v>
      </c>
      <c r="C443" s="77">
        <v>40888</v>
      </c>
      <c r="D443" s="153"/>
      <c r="E443" s="86">
        <f>IF(Zwemmen!H442&gt;0,1,0)</f>
        <v>0</v>
      </c>
      <c r="F443" s="86">
        <f>IF(Fietsen!I442&gt;0,1,0)</f>
        <v>0</v>
      </c>
      <c r="G443" s="86">
        <f>IF(Lopen!H442&gt;0,1,0)</f>
        <v>0</v>
      </c>
      <c r="H443" s="107"/>
      <c r="I443" s="97">
        <f>IF(Zwemmen!E442="Zwembad Aalst",1,0)</f>
        <v>0</v>
      </c>
      <c r="J443" s="86">
        <f>IF(Zwemmen!E442="Zwembad Brussel",1,0)</f>
        <v>0</v>
      </c>
      <c r="K443" s="86">
        <f>IF(Zwemmen!E442="Zwembad Wachtebeke",1,0)</f>
        <v>0</v>
      </c>
      <c r="L443" s="86">
        <f>IF(Zwemmen!E442="Zwembad Ander",1,0)</f>
        <v>0</v>
      </c>
      <c r="M443" s="86">
        <f>IF(Zwemmen!E442="Open Water Nieuwdonk",1,0)</f>
        <v>0</v>
      </c>
      <c r="N443" s="86">
        <f>IF(Zwemmen!E442="Open Water Ander",1,0)</f>
        <v>0</v>
      </c>
      <c r="O443" s="104"/>
      <c r="P443" s="86">
        <f t="shared" si="19"/>
        <v>0</v>
      </c>
      <c r="Q443" s="86">
        <f t="shared" si="20"/>
        <v>0</v>
      </c>
      <c r="R443" s="104"/>
      <c r="S443" s="90">
        <f>IF(Zwemmen!F442="Techniek",Zwemmen!I442,0)</f>
        <v>0</v>
      </c>
      <c r="T443" s="90">
        <f>IF(Zwemmen!F442="Extensieve uithouding",Zwemmen!I442,0)</f>
        <v>0</v>
      </c>
      <c r="U443" s="90">
        <f>IF(Zwemmen!F442="Intensieve uithouding",Zwemmen!I442,0)</f>
        <v>0</v>
      </c>
      <c r="V443" s="90">
        <f>IF(Zwemmen!F442="Snelheid",Zwemmen!I442,0)</f>
        <v>0</v>
      </c>
      <c r="W443" s="98">
        <f>IF(Zwemmen!F442="Wedstrijd",Zwemmen!I442,0)</f>
        <v>0</v>
      </c>
      <c r="X443" s="124"/>
      <c r="Y443" s="122">
        <f>IF(Fietsen!H442="Wegfiets",Fietsen!I442,0)</f>
        <v>0</v>
      </c>
      <c r="Z443" s="122">
        <f>IF(Fietsen!H442="Tijdritfiets",Fietsen!I442,0)</f>
        <v>0</v>
      </c>
      <c r="AA443" s="122">
        <f>IF(Fietsen!H442="Mountainbike",Fietsen!I442,0)</f>
        <v>0</v>
      </c>
      <c r="AB443" s="124"/>
      <c r="AC443" s="122">
        <f>IF(Fietsen!G442="Weg",Fietsen!I442,0)</f>
        <v>0</v>
      </c>
      <c r="AD443" s="122">
        <f>IF(Fietsen!G442="Rollen",Fietsen!I442,0)</f>
        <v>0</v>
      </c>
      <c r="AE443" s="122">
        <f>IF(Fietsen!G442="Veld",Fietsen!I442,0)</f>
        <v>0</v>
      </c>
      <c r="AF443" s="125"/>
      <c r="AG443" s="122">
        <f>IF(Fietsen!E442="Herstel",Fietsen!I442,0)</f>
        <v>0</v>
      </c>
      <c r="AH443" s="122">
        <f>IF(Fietsen!E442="LSD",Fietsen!I442,0)</f>
        <v>0</v>
      </c>
      <c r="AI443" s="122">
        <f>IF(Fietsen!E442="Extensieve uithouding",Fietsen!I442,0)</f>
        <v>0</v>
      </c>
      <c r="AJ443" s="122">
        <f>IF(Fietsen!E442="Intensieve uithouding",Fietsen!I442,0)</f>
        <v>0</v>
      </c>
      <c r="AK443" s="122">
        <f>IF(Fietsen!E442="Interval/Blokken",Fietsen!I442,0)</f>
        <v>0</v>
      </c>
      <c r="AL443" s="122">
        <f>IF(Fietsen!E442="VO2max",Fietsen!I442,0)</f>
        <v>0</v>
      </c>
      <c r="AM443" s="122">
        <f>IF(Fietsen!E442="Snelheid",Fietsen!I442,0)</f>
        <v>0</v>
      </c>
      <c r="AN443" s="122">
        <f>IF(Fietsen!E442="Souplesse",Fietsen!I442,0)</f>
        <v>0</v>
      </c>
      <c r="AO443" s="122">
        <f>IF(Fietsen!E442="Krachtuithouding",Fietsen!I442,0)</f>
        <v>0</v>
      </c>
      <c r="AP443" s="122">
        <f>IF(Fietsen!E442="Explosieve kracht",Fietsen!I442,0)</f>
        <v>0</v>
      </c>
      <c r="AQ443" s="122">
        <f>IF(Fietsen!E442="Wedstrijd",Fietsen!I442,0)</f>
        <v>0</v>
      </c>
      <c r="AR443" s="125"/>
      <c r="AS443" s="141">
        <f>IF(Lopen!G442="Weg",Lopen!H442,0)</f>
        <v>0</v>
      </c>
      <c r="AT443" s="122">
        <f>IF(Lopen!G442="Veld",Lopen!H442,0)</f>
        <v>0</v>
      </c>
      <c r="AU443" s="122">
        <f>IF(Lopen!G442="Piste",Lopen!H442,0)</f>
        <v>0</v>
      </c>
      <c r="AV443" s="139"/>
      <c r="AW443" s="122">
        <f>IF(Lopen!E442="Herstel",Lopen!H442,0)</f>
        <v>0</v>
      </c>
      <c r="AX443" s="122">
        <f>IF(Lopen!E442="Extensieve duur",Lopen!H442,0)</f>
        <v>0</v>
      </c>
      <c r="AY443" s="122">
        <f>IF(Lopen!E442="Tempoloop",Lopen!H442,0)</f>
        <v>0</v>
      </c>
      <c r="AZ443" s="122">
        <f>IF(Lopen!E442="Wisselloop",Lopen!H442,0)</f>
        <v>0</v>
      </c>
      <c r="BA443" s="122">
        <f>IF(Lopen!E442="Blokloop",Lopen!H442,0)</f>
        <v>0</v>
      </c>
      <c r="BB443" s="122">
        <f>IF(Lopen!E442="Versnellingen",Lopen!H442,0)</f>
        <v>0</v>
      </c>
      <c r="BC443" s="122">
        <f>IF(Lopen!E442="Fartlek",Lopen!H442,0)</f>
        <v>0</v>
      </c>
      <c r="BD443" s="122">
        <f>IF(Lopen!E442="Krachttraining",Lopen!H442,0)</f>
        <v>0</v>
      </c>
      <c r="BE443" s="142">
        <f>IF(Lopen!E442="Wedstrijd",Lopen!H442,0)</f>
        <v>0</v>
      </c>
    </row>
    <row r="444" spans="1:57">
      <c r="A444" s="199" t="s">
        <v>83</v>
      </c>
      <c r="B444" s="83" t="s">
        <v>14</v>
      </c>
      <c r="C444" s="75">
        <v>40889</v>
      </c>
      <c r="D444" s="153"/>
      <c r="E444" s="85">
        <f>IF(Zwemmen!H443&gt;0,1,0)</f>
        <v>0</v>
      </c>
      <c r="F444" s="85">
        <f>IF(Fietsen!I443&gt;0,1,0)</f>
        <v>0</v>
      </c>
      <c r="G444" s="85">
        <f>IF(Lopen!H443&gt;0,1,0)</f>
        <v>0</v>
      </c>
      <c r="H444" s="107"/>
      <c r="I444" s="95">
        <f>IF(Zwemmen!E443="Zwembad Aalst",1,0)</f>
        <v>0</v>
      </c>
      <c r="J444" s="85">
        <f>IF(Zwemmen!E443="Zwembad Brussel",1,0)</f>
        <v>0</v>
      </c>
      <c r="K444" s="85">
        <f>IF(Zwemmen!E443="Zwembad Wachtebeke",1,0)</f>
        <v>0</v>
      </c>
      <c r="L444" s="85">
        <f>IF(Zwemmen!E443="Zwembad Ander",1,0)</f>
        <v>0</v>
      </c>
      <c r="M444" s="85">
        <f>IF(Zwemmen!E443="Open Water Nieuwdonk",1,0)</f>
        <v>0</v>
      </c>
      <c r="N444" s="85">
        <f>IF(Zwemmen!E443="Open Water Ander",1,0)</f>
        <v>0</v>
      </c>
      <c r="O444" s="104"/>
      <c r="P444" s="85">
        <f t="shared" si="19"/>
        <v>0</v>
      </c>
      <c r="Q444" s="85">
        <f t="shared" si="20"/>
        <v>0</v>
      </c>
      <c r="R444" s="104"/>
      <c r="S444" s="89">
        <f>IF(Zwemmen!F443="Techniek",Zwemmen!I443,0)</f>
        <v>0</v>
      </c>
      <c r="T444" s="89">
        <f>IF(Zwemmen!F443="Extensieve uithouding",Zwemmen!I443,0)</f>
        <v>0</v>
      </c>
      <c r="U444" s="89">
        <f>IF(Zwemmen!F443="Intensieve uithouding",Zwemmen!I443,0)</f>
        <v>0</v>
      </c>
      <c r="V444" s="89">
        <f>IF(Zwemmen!F443="Snelheid",Zwemmen!I443,0)</f>
        <v>0</v>
      </c>
      <c r="W444" s="96">
        <f>IF(Zwemmen!F443="Wedstrijd",Zwemmen!I443,0)</f>
        <v>0</v>
      </c>
      <c r="X444" s="124"/>
      <c r="Y444" s="8">
        <f>IF(Fietsen!H443="Wegfiets",Fietsen!I443,0)</f>
        <v>0</v>
      </c>
      <c r="Z444" s="8">
        <f>IF(Fietsen!H443="Tijdritfiets",Fietsen!I443,0)</f>
        <v>0</v>
      </c>
      <c r="AA444" s="8">
        <f>IF(Fietsen!H443="Mountainbike",Fietsen!I443,0)</f>
        <v>0</v>
      </c>
      <c r="AB444" s="124"/>
      <c r="AC444" s="8">
        <f>IF(Fietsen!G443="Weg",Fietsen!I443,0)</f>
        <v>0</v>
      </c>
      <c r="AD444" s="8">
        <f>IF(Fietsen!G443="Rollen",Fietsen!I443,0)</f>
        <v>0</v>
      </c>
      <c r="AE444" s="8">
        <f>IF(Fietsen!G443="Veld",Fietsen!I443,0)</f>
        <v>0</v>
      </c>
      <c r="AF444" s="125"/>
      <c r="AG444" s="8">
        <f>IF(Fietsen!E443="Herstel",Fietsen!I443,0)</f>
        <v>0</v>
      </c>
      <c r="AH444" s="8">
        <f>IF(Fietsen!E443="LSD",Fietsen!I443,0)</f>
        <v>0</v>
      </c>
      <c r="AI444" s="8">
        <f>IF(Fietsen!E443="Extensieve uithouding",Fietsen!I443,0)</f>
        <v>0</v>
      </c>
      <c r="AJ444" s="8">
        <f>IF(Fietsen!E443="Intensieve uithouding",Fietsen!I443,0)</f>
        <v>0</v>
      </c>
      <c r="AK444" s="8">
        <f>IF(Fietsen!E443="Interval/Blokken",Fietsen!I443,0)</f>
        <v>0</v>
      </c>
      <c r="AL444" s="8">
        <f>IF(Fietsen!E443="VO2max",Fietsen!I443,0)</f>
        <v>0</v>
      </c>
      <c r="AM444" s="8">
        <f>IF(Fietsen!E443="Snelheid",Fietsen!I443,0)</f>
        <v>0</v>
      </c>
      <c r="AN444" s="8">
        <f>IF(Fietsen!E443="Souplesse",Fietsen!I443,0)</f>
        <v>0</v>
      </c>
      <c r="AO444" s="8">
        <f>IF(Fietsen!E443="Krachtuithouding",Fietsen!I443,0)</f>
        <v>0</v>
      </c>
      <c r="AP444" s="8">
        <f>IF(Fietsen!E443="Explosieve kracht",Fietsen!I443,0)</f>
        <v>0</v>
      </c>
      <c r="AQ444" s="8">
        <f>IF(Fietsen!E443="Wedstrijd",Fietsen!I443,0)</f>
        <v>0</v>
      </c>
      <c r="AR444" s="125"/>
      <c r="AS444" s="143">
        <f>IF(Lopen!G443="Weg",Lopen!H443,0)</f>
        <v>0</v>
      </c>
      <c r="AT444" s="8">
        <f>IF(Lopen!G443="Veld",Lopen!H443,0)</f>
        <v>0</v>
      </c>
      <c r="AU444" s="8">
        <f>IF(Lopen!G443="Piste",Lopen!H443,0)</f>
        <v>0</v>
      </c>
      <c r="AV444" s="139"/>
      <c r="AW444" s="8">
        <f>IF(Lopen!E443="Herstel",Lopen!H443,0)</f>
        <v>0</v>
      </c>
      <c r="AX444" s="8">
        <f>IF(Lopen!E443="Extensieve duur",Lopen!H443,0)</f>
        <v>0</v>
      </c>
      <c r="AY444" s="8">
        <f>IF(Lopen!E443="Tempoloop",Lopen!H443,0)</f>
        <v>0</v>
      </c>
      <c r="AZ444" s="8">
        <f>IF(Lopen!E443="Wisselloop",Lopen!H443,0)</f>
        <v>0</v>
      </c>
      <c r="BA444" s="8">
        <f>IF(Lopen!E443="Blokloop",Lopen!H443,0)</f>
        <v>0</v>
      </c>
      <c r="BB444" s="8">
        <f>IF(Lopen!E443="Versnellingen",Lopen!H443,0)</f>
        <v>0</v>
      </c>
      <c r="BC444" s="8">
        <f>IF(Lopen!E443="Fartlek",Lopen!H443,0)</f>
        <v>0</v>
      </c>
      <c r="BD444" s="8">
        <f>IF(Lopen!E443="Krachttraining",Lopen!H443,0)</f>
        <v>0</v>
      </c>
      <c r="BE444" s="144">
        <f>IF(Lopen!E443="Wedstrijd",Lopen!H443,0)</f>
        <v>0</v>
      </c>
    </row>
    <row r="445" spans="1:57">
      <c r="A445" s="199"/>
      <c r="B445" s="83" t="s">
        <v>15</v>
      </c>
      <c r="C445" s="75">
        <v>40890</v>
      </c>
      <c r="D445" s="153"/>
      <c r="E445" s="85">
        <f>IF(Zwemmen!H444&gt;0,1,0)</f>
        <v>0</v>
      </c>
      <c r="F445" s="85">
        <f>IF(Fietsen!I444&gt;0,1,0)</f>
        <v>0</v>
      </c>
      <c r="G445" s="85">
        <f>IF(Lopen!H444&gt;0,1,0)</f>
        <v>0</v>
      </c>
      <c r="H445" s="107"/>
      <c r="I445" s="95">
        <f>IF(Zwemmen!E444="Zwembad Aalst",1,0)</f>
        <v>0</v>
      </c>
      <c r="J445" s="85">
        <f>IF(Zwemmen!E444="Zwembad Brussel",1,0)</f>
        <v>0</v>
      </c>
      <c r="K445" s="85">
        <f>IF(Zwemmen!E444="Zwembad Wachtebeke",1,0)</f>
        <v>0</v>
      </c>
      <c r="L445" s="85">
        <f>IF(Zwemmen!E444="Zwembad Ander",1,0)</f>
        <v>0</v>
      </c>
      <c r="M445" s="85">
        <f>IF(Zwemmen!E444="Open Water Nieuwdonk",1,0)</f>
        <v>0</v>
      </c>
      <c r="N445" s="85">
        <f>IF(Zwemmen!E444="Open Water Ander",1,0)</f>
        <v>0</v>
      </c>
      <c r="O445" s="104"/>
      <c r="P445" s="85">
        <f t="shared" si="19"/>
        <v>0</v>
      </c>
      <c r="Q445" s="85">
        <f t="shared" si="20"/>
        <v>0</v>
      </c>
      <c r="R445" s="104"/>
      <c r="S445" s="89">
        <f>IF(Zwemmen!F444="Techniek",Zwemmen!I444,0)</f>
        <v>0</v>
      </c>
      <c r="T445" s="89">
        <f>IF(Zwemmen!F444="Extensieve uithouding",Zwemmen!I444,0)</f>
        <v>0</v>
      </c>
      <c r="U445" s="89">
        <f>IF(Zwemmen!F444="Intensieve uithouding",Zwemmen!I444,0)</f>
        <v>0</v>
      </c>
      <c r="V445" s="89">
        <f>IF(Zwemmen!F444="Snelheid",Zwemmen!I444,0)</f>
        <v>0</v>
      </c>
      <c r="W445" s="96">
        <f>IF(Zwemmen!F444="Wedstrijd",Zwemmen!I444,0)</f>
        <v>0</v>
      </c>
      <c r="X445" s="124"/>
      <c r="Y445" s="8">
        <f>IF(Fietsen!H444="Wegfiets",Fietsen!I444,0)</f>
        <v>0</v>
      </c>
      <c r="Z445" s="8">
        <f>IF(Fietsen!H444="Tijdritfiets",Fietsen!I444,0)</f>
        <v>0</v>
      </c>
      <c r="AA445" s="8">
        <f>IF(Fietsen!H444="Mountainbike",Fietsen!I444,0)</f>
        <v>0</v>
      </c>
      <c r="AB445" s="124"/>
      <c r="AC445" s="8">
        <f>IF(Fietsen!G444="Weg",Fietsen!I444,0)</f>
        <v>0</v>
      </c>
      <c r="AD445" s="8">
        <f>IF(Fietsen!G444="Rollen",Fietsen!I444,0)</f>
        <v>0</v>
      </c>
      <c r="AE445" s="8">
        <f>IF(Fietsen!G444="Veld",Fietsen!I444,0)</f>
        <v>0</v>
      </c>
      <c r="AF445" s="125"/>
      <c r="AG445" s="8">
        <f>IF(Fietsen!E444="Herstel",Fietsen!I444,0)</f>
        <v>0</v>
      </c>
      <c r="AH445" s="8">
        <f>IF(Fietsen!E444="LSD",Fietsen!I444,0)</f>
        <v>0</v>
      </c>
      <c r="AI445" s="8">
        <f>IF(Fietsen!E444="Extensieve uithouding",Fietsen!I444,0)</f>
        <v>0</v>
      </c>
      <c r="AJ445" s="8">
        <f>IF(Fietsen!E444="Intensieve uithouding",Fietsen!I444,0)</f>
        <v>0</v>
      </c>
      <c r="AK445" s="8">
        <f>IF(Fietsen!E444="Interval/Blokken",Fietsen!I444,0)</f>
        <v>0</v>
      </c>
      <c r="AL445" s="8">
        <f>IF(Fietsen!E444="VO2max",Fietsen!I444,0)</f>
        <v>0</v>
      </c>
      <c r="AM445" s="8">
        <f>IF(Fietsen!E444="Snelheid",Fietsen!I444,0)</f>
        <v>0</v>
      </c>
      <c r="AN445" s="8">
        <f>IF(Fietsen!E444="Souplesse",Fietsen!I444,0)</f>
        <v>0</v>
      </c>
      <c r="AO445" s="8">
        <f>IF(Fietsen!E444="Krachtuithouding",Fietsen!I444,0)</f>
        <v>0</v>
      </c>
      <c r="AP445" s="8">
        <f>IF(Fietsen!E444="Explosieve kracht",Fietsen!I444,0)</f>
        <v>0</v>
      </c>
      <c r="AQ445" s="8">
        <f>IF(Fietsen!E444="Wedstrijd",Fietsen!I444,0)</f>
        <v>0</v>
      </c>
      <c r="AR445" s="125"/>
      <c r="AS445" s="143">
        <f>IF(Lopen!G444="Weg",Lopen!H444,0)</f>
        <v>0</v>
      </c>
      <c r="AT445" s="8">
        <f>IF(Lopen!G444="Veld",Lopen!H444,0)</f>
        <v>0</v>
      </c>
      <c r="AU445" s="8">
        <f>IF(Lopen!G444="Piste",Lopen!H444,0)</f>
        <v>0</v>
      </c>
      <c r="AV445" s="139"/>
      <c r="AW445" s="8">
        <f>IF(Lopen!E444="Herstel",Lopen!H444,0)</f>
        <v>0</v>
      </c>
      <c r="AX445" s="8">
        <f>IF(Lopen!E444="Extensieve duur",Lopen!H444,0)</f>
        <v>0</v>
      </c>
      <c r="AY445" s="8">
        <f>IF(Lopen!E444="Tempoloop",Lopen!H444,0)</f>
        <v>0</v>
      </c>
      <c r="AZ445" s="8">
        <f>IF(Lopen!E444="Wisselloop",Lopen!H444,0)</f>
        <v>0</v>
      </c>
      <c r="BA445" s="8">
        <f>IF(Lopen!E444="Blokloop",Lopen!H444,0)</f>
        <v>0</v>
      </c>
      <c r="BB445" s="8">
        <f>IF(Lopen!E444="Versnellingen",Lopen!H444,0)</f>
        <v>0</v>
      </c>
      <c r="BC445" s="8">
        <f>IF(Lopen!E444="Fartlek",Lopen!H444,0)</f>
        <v>0</v>
      </c>
      <c r="BD445" s="8">
        <f>IF(Lopen!E444="Krachttraining",Lopen!H444,0)</f>
        <v>0</v>
      </c>
      <c r="BE445" s="144">
        <f>IF(Lopen!E444="Wedstrijd",Lopen!H444,0)</f>
        <v>0</v>
      </c>
    </row>
    <row r="446" spans="1:57">
      <c r="A446" s="199"/>
      <c r="B446" s="83" t="s">
        <v>16</v>
      </c>
      <c r="C446" s="75">
        <v>40891</v>
      </c>
      <c r="D446" s="153"/>
      <c r="E446" s="85">
        <f>IF(Zwemmen!H445&gt;0,1,0)</f>
        <v>0</v>
      </c>
      <c r="F446" s="85">
        <f>IF(Fietsen!I445&gt;0,1,0)</f>
        <v>0</v>
      </c>
      <c r="G446" s="85">
        <f>IF(Lopen!H445&gt;0,1,0)</f>
        <v>0</v>
      </c>
      <c r="H446" s="107"/>
      <c r="I446" s="95">
        <f>IF(Zwemmen!E445="Zwembad Aalst",1,0)</f>
        <v>0</v>
      </c>
      <c r="J446" s="85">
        <f>IF(Zwemmen!E445="Zwembad Brussel",1,0)</f>
        <v>0</v>
      </c>
      <c r="K446" s="85">
        <f>IF(Zwemmen!E445="Zwembad Wachtebeke",1,0)</f>
        <v>0</v>
      </c>
      <c r="L446" s="85">
        <f>IF(Zwemmen!E445="Zwembad Ander",1,0)</f>
        <v>0</v>
      </c>
      <c r="M446" s="85">
        <f>IF(Zwemmen!E445="Open Water Nieuwdonk",1,0)</f>
        <v>0</v>
      </c>
      <c r="N446" s="85">
        <f>IF(Zwemmen!E445="Open Water Ander",1,0)</f>
        <v>0</v>
      </c>
      <c r="O446" s="104"/>
      <c r="P446" s="85">
        <f t="shared" si="19"/>
        <v>0</v>
      </c>
      <c r="Q446" s="85">
        <f t="shared" si="20"/>
        <v>0</v>
      </c>
      <c r="R446" s="104"/>
      <c r="S446" s="89">
        <f>IF(Zwemmen!F445="Techniek",Zwemmen!I445,0)</f>
        <v>0</v>
      </c>
      <c r="T446" s="89">
        <f>IF(Zwemmen!F445="Extensieve uithouding",Zwemmen!I445,0)</f>
        <v>0</v>
      </c>
      <c r="U446" s="89">
        <f>IF(Zwemmen!F445="Intensieve uithouding",Zwemmen!I445,0)</f>
        <v>0</v>
      </c>
      <c r="V446" s="89">
        <f>IF(Zwemmen!F445="Snelheid",Zwemmen!I445,0)</f>
        <v>0</v>
      </c>
      <c r="W446" s="96">
        <f>IF(Zwemmen!F445="Wedstrijd",Zwemmen!I445,0)</f>
        <v>0</v>
      </c>
      <c r="X446" s="124"/>
      <c r="Y446" s="8">
        <f>IF(Fietsen!H445="Wegfiets",Fietsen!I445,0)</f>
        <v>0</v>
      </c>
      <c r="Z446" s="8">
        <f>IF(Fietsen!H445="Tijdritfiets",Fietsen!I445,0)</f>
        <v>0</v>
      </c>
      <c r="AA446" s="8">
        <f>IF(Fietsen!H445="Mountainbike",Fietsen!I445,0)</f>
        <v>0</v>
      </c>
      <c r="AB446" s="124"/>
      <c r="AC446" s="8">
        <f>IF(Fietsen!G445="Weg",Fietsen!I445,0)</f>
        <v>0</v>
      </c>
      <c r="AD446" s="8">
        <f>IF(Fietsen!G445="Rollen",Fietsen!I445,0)</f>
        <v>0</v>
      </c>
      <c r="AE446" s="8">
        <f>IF(Fietsen!G445="Veld",Fietsen!I445,0)</f>
        <v>0</v>
      </c>
      <c r="AF446" s="125"/>
      <c r="AG446" s="8">
        <f>IF(Fietsen!E445="Herstel",Fietsen!I445,0)</f>
        <v>0</v>
      </c>
      <c r="AH446" s="8">
        <f>IF(Fietsen!E445="LSD",Fietsen!I445,0)</f>
        <v>0</v>
      </c>
      <c r="AI446" s="8">
        <f>IF(Fietsen!E445="Extensieve uithouding",Fietsen!I445,0)</f>
        <v>0</v>
      </c>
      <c r="AJ446" s="8">
        <f>IF(Fietsen!E445="Intensieve uithouding",Fietsen!I445,0)</f>
        <v>0</v>
      </c>
      <c r="AK446" s="8">
        <f>IF(Fietsen!E445="Interval/Blokken",Fietsen!I445,0)</f>
        <v>0</v>
      </c>
      <c r="AL446" s="8">
        <f>IF(Fietsen!E445="VO2max",Fietsen!I445,0)</f>
        <v>0</v>
      </c>
      <c r="AM446" s="8">
        <f>IF(Fietsen!E445="Snelheid",Fietsen!I445,0)</f>
        <v>0</v>
      </c>
      <c r="AN446" s="8">
        <f>IF(Fietsen!E445="Souplesse",Fietsen!I445,0)</f>
        <v>0</v>
      </c>
      <c r="AO446" s="8">
        <f>IF(Fietsen!E445="Krachtuithouding",Fietsen!I445,0)</f>
        <v>0</v>
      </c>
      <c r="AP446" s="8">
        <f>IF(Fietsen!E445="Explosieve kracht",Fietsen!I445,0)</f>
        <v>0</v>
      </c>
      <c r="AQ446" s="8">
        <f>IF(Fietsen!E445="Wedstrijd",Fietsen!I445,0)</f>
        <v>0</v>
      </c>
      <c r="AR446" s="125"/>
      <c r="AS446" s="143">
        <f>IF(Lopen!G445="Weg",Lopen!H445,0)</f>
        <v>0</v>
      </c>
      <c r="AT446" s="8">
        <f>IF(Lopen!G445="Veld",Lopen!H445,0)</f>
        <v>0</v>
      </c>
      <c r="AU446" s="8">
        <f>IF(Lopen!G445="Piste",Lopen!H445,0)</f>
        <v>0</v>
      </c>
      <c r="AV446" s="139"/>
      <c r="AW446" s="8">
        <f>IF(Lopen!E445="Herstel",Lopen!H445,0)</f>
        <v>0</v>
      </c>
      <c r="AX446" s="8">
        <f>IF(Lopen!E445="Extensieve duur",Lopen!H445,0)</f>
        <v>0</v>
      </c>
      <c r="AY446" s="8">
        <f>IF(Lopen!E445="Tempoloop",Lopen!H445,0)</f>
        <v>0</v>
      </c>
      <c r="AZ446" s="8">
        <f>IF(Lopen!E445="Wisselloop",Lopen!H445,0)</f>
        <v>0</v>
      </c>
      <c r="BA446" s="8">
        <f>IF(Lopen!E445="Blokloop",Lopen!H445,0)</f>
        <v>0</v>
      </c>
      <c r="BB446" s="8">
        <f>IF(Lopen!E445="Versnellingen",Lopen!H445,0)</f>
        <v>0</v>
      </c>
      <c r="BC446" s="8">
        <f>IF(Lopen!E445="Fartlek",Lopen!H445,0)</f>
        <v>0</v>
      </c>
      <c r="BD446" s="8">
        <f>IF(Lopen!E445="Krachttraining",Lopen!H445,0)</f>
        <v>0</v>
      </c>
      <c r="BE446" s="144">
        <f>IF(Lopen!E445="Wedstrijd",Lopen!H445,0)</f>
        <v>0</v>
      </c>
    </row>
    <row r="447" spans="1:57">
      <c r="A447" s="199"/>
      <c r="B447" s="83" t="s">
        <v>17</v>
      </c>
      <c r="C447" s="75">
        <v>40892</v>
      </c>
      <c r="D447" s="153"/>
      <c r="E447" s="85">
        <f>IF(Zwemmen!H446&gt;0,1,0)</f>
        <v>0</v>
      </c>
      <c r="F447" s="85">
        <f>IF(Fietsen!I446&gt;0,1,0)</f>
        <v>0</v>
      </c>
      <c r="G447" s="85">
        <f>IF(Lopen!H446&gt;0,1,0)</f>
        <v>0</v>
      </c>
      <c r="H447" s="107"/>
      <c r="I447" s="95">
        <f>IF(Zwemmen!E446="Zwembad Aalst",1,0)</f>
        <v>0</v>
      </c>
      <c r="J447" s="85">
        <f>IF(Zwemmen!E446="Zwembad Brussel",1,0)</f>
        <v>0</v>
      </c>
      <c r="K447" s="85">
        <f>IF(Zwemmen!E446="Zwembad Wachtebeke",1,0)</f>
        <v>0</v>
      </c>
      <c r="L447" s="85">
        <f>IF(Zwemmen!E446="Zwembad Ander",1,0)</f>
        <v>0</v>
      </c>
      <c r="M447" s="85">
        <f>IF(Zwemmen!E446="Open Water Nieuwdonk",1,0)</f>
        <v>0</v>
      </c>
      <c r="N447" s="85">
        <f>IF(Zwemmen!E446="Open Water Ander",1,0)</f>
        <v>0</v>
      </c>
      <c r="O447" s="104"/>
      <c r="P447" s="85">
        <f t="shared" si="19"/>
        <v>0</v>
      </c>
      <c r="Q447" s="85">
        <f t="shared" si="20"/>
        <v>0</v>
      </c>
      <c r="R447" s="104"/>
      <c r="S447" s="89">
        <f>IF(Zwemmen!F446="Techniek",Zwemmen!I446,0)</f>
        <v>0</v>
      </c>
      <c r="T447" s="89">
        <f>IF(Zwemmen!F446="Extensieve uithouding",Zwemmen!I446,0)</f>
        <v>0</v>
      </c>
      <c r="U447" s="89">
        <f>IF(Zwemmen!F446="Intensieve uithouding",Zwemmen!I446,0)</f>
        <v>0</v>
      </c>
      <c r="V447" s="89">
        <f>IF(Zwemmen!F446="Snelheid",Zwemmen!I446,0)</f>
        <v>0</v>
      </c>
      <c r="W447" s="96">
        <f>IF(Zwemmen!F446="Wedstrijd",Zwemmen!I446,0)</f>
        <v>0</v>
      </c>
      <c r="X447" s="124"/>
      <c r="Y447" s="8">
        <f>IF(Fietsen!H446="Wegfiets",Fietsen!I446,0)</f>
        <v>0</v>
      </c>
      <c r="Z447" s="8">
        <f>IF(Fietsen!H446="Tijdritfiets",Fietsen!I446,0)</f>
        <v>0</v>
      </c>
      <c r="AA447" s="8">
        <f>IF(Fietsen!H446="Mountainbike",Fietsen!I446,0)</f>
        <v>0</v>
      </c>
      <c r="AB447" s="124"/>
      <c r="AC447" s="8">
        <f>IF(Fietsen!G446="Weg",Fietsen!I446,0)</f>
        <v>0</v>
      </c>
      <c r="AD447" s="8">
        <f>IF(Fietsen!G446="Rollen",Fietsen!I446,0)</f>
        <v>0</v>
      </c>
      <c r="AE447" s="8">
        <f>IF(Fietsen!G446="Veld",Fietsen!I446,0)</f>
        <v>0</v>
      </c>
      <c r="AF447" s="125"/>
      <c r="AG447" s="8">
        <f>IF(Fietsen!E446="Herstel",Fietsen!I446,0)</f>
        <v>0</v>
      </c>
      <c r="AH447" s="8">
        <f>IF(Fietsen!E446="LSD",Fietsen!I446,0)</f>
        <v>0</v>
      </c>
      <c r="AI447" s="8">
        <f>IF(Fietsen!E446="Extensieve uithouding",Fietsen!I446,0)</f>
        <v>0</v>
      </c>
      <c r="AJ447" s="8">
        <f>IF(Fietsen!E446="Intensieve uithouding",Fietsen!I446,0)</f>
        <v>0</v>
      </c>
      <c r="AK447" s="8">
        <f>IF(Fietsen!E446="Interval/Blokken",Fietsen!I446,0)</f>
        <v>0</v>
      </c>
      <c r="AL447" s="8">
        <f>IF(Fietsen!E446="VO2max",Fietsen!I446,0)</f>
        <v>0</v>
      </c>
      <c r="AM447" s="8">
        <f>IF(Fietsen!E446="Snelheid",Fietsen!I446,0)</f>
        <v>0</v>
      </c>
      <c r="AN447" s="8">
        <f>IF(Fietsen!E446="Souplesse",Fietsen!I446,0)</f>
        <v>0</v>
      </c>
      <c r="AO447" s="8">
        <f>IF(Fietsen!E446="Krachtuithouding",Fietsen!I446,0)</f>
        <v>0</v>
      </c>
      <c r="AP447" s="8">
        <f>IF(Fietsen!E446="Explosieve kracht",Fietsen!I446,0)</f>
        <v>0</v>
      </c>
      <c r="AQ447" s="8">
        <f>IF(Fietsen!E446="Wedstrijd",Fietsen!I446,0)</f>
        <v>0</v>
      </c>
      <c r="AR447" s="125"/>
      <c r="AS447" s="143">
        <f>IF(Lopen!G446="Weg",Lopen!H446,0)</f>
        <v>0</v>
      </c>
      <c r="AT447" s="8">
        <f>IF(Lopen!G446="Veld",Lopen!H446,0)</f>
        <v>0</v>
      </c>
      <c r="AU447" s="8">
        <f>IF(Lopen!G446="Piste",Lopen!H446,0)</f>
        <v>0</v>
      </c>
      <c r="AV447" s="139"/>
      <c r="AW447" s="8">
        <f>IF(Lopen!E446="Herstel",Lopen!H446,0)</f>
        <v>0</v>
      </c>
      <c r="AX447" s="8">
        <f>IF(Lopen!E446="Extensieve duur",Lopen!H446,0)</f>
        <v>0</v>
      </c>
      <c r="AY447" s="8">
        <f>IF(Lopen!E446="Tempoloop",Lopen!H446,0)</f>
        <v>0</v>
      </c>
      <c r="AZ447" s="8">
        <f>IF(Lopen!E446="Wisselloop",Lopen!H446,0)</f>
        <v>0</v>
      </c>
      <c r="BA447" s="8">
        <f>IF(Lopen!E446="Blokloop",Lopen!H446,0)</f>
        <v>0</v>
      </c>
      <c r="BB447" s="8">
        <f>IF(Lopen!E446="Versnellingen",Lopen!H446,0)</f>
        <v>0</v>
      </c>
      <c r="BC447" s="8">
        <f>IF(Lopen!E446="Fartlek",Lopen!H446,0)</f>
        <v>0</v>
      </c>
      <c r="BD447" s="8">
        <f>IF(Lopen!E446="Krachttraining",Lopen!H446,0)</f>
        <v>0</v>
      </c>
      <c r="BE447" s="144">
        <f>IF(Lopen!E446="Wedstrijd",Lopen!H446,0)</f>
        <v>0</v>
      </c>
    </row>
    <row r="448" spans="1:57">
      <c r="A448" s="199"/>
      <c r="B448" s="83" t="s">
        <v>11</v>
      </c>
      <c r="C448" s="75">
        <v>40893</v>
      </c>
      <c r="D448" s="153"/>
      <c r="E448" s="85">
        <f>IF(Zwemmen!H447&gt;0,1,0)</f>
        <v>0</v>
      </c>
      <c r="F448" s="85">
        <f>IF(Fietsen!I447&gt;0,1,0)</f>
        <v>0</v>
      </c>
      <c r="G448" s="85">
        <f>IF(Lopen!H447&gt;0,1,0)</f>
        <v>0</v>
      </c>
      <c r="H448" s="107"/>
      <c r="I448" s="95">
        <f>IF(Zwemmen!E447="Zwembad Aalst",1,0)</f>
        <v>0</v>
      </c>
      <c r="J448" s="85">
        <f>IF(Zwemmen!E447="Zwembad Brussel",1,0)</f>
        <v>0</v>
      </c>
      <c r="K448" s="85">
        <f>IF(Zwemmen!E447="Zwembad Wachtebeke",1,0)</f>
        <v>0</v>
      </c>
      <c r="L448" s="85">
        <f>IF(Zwemmen!E447="Zwembad Ander",1,0)</f>
        <v>0</v>
      </c>
      <c r="M448" s="85">
        <f>IF(Zwemmen!E447="Open Water Nieuwdonk",1,0)</f>
        <v>0</v>
      </c>
      <c r="N448" s="85">
        <f>IF(Zwemmen!E447="Open Water Ander",1,0)</f>
        <v>0</v>
      </c>
      <c r="O448" s="104"/>
      <c r="P448" s="85">
        <f t="shared" si="19"/>
        <v>0</v>
      </c>
      <c r="Q448" s="85">
        <f t="shared" si="20"/>
        <v>0</v>
      </c>
      <c r="R448" s="104"/>
      <c r="S448" s="89">
        <f>IF(Zwemmen!F447="Techniek",Zwemmen!I447,0)</f>
        <v>0</v>
      </c>
      <c r="T448" s="89">
        <f>IF(Zwemmen!F447="Extensieve uithouding",Zwemmen!I447,0)</f>
        <v>0</v>
      </c>
      <c r="U448" s="89">
        <f>IF(Zwemmen!F447="Intensieve uithouding",Zwemmen!I447,0)</f>
        <v>0</v>
      </c>
      <c r="V448" s="89">
        <f>IF(Zwemmen!F447="Snelheid",Zwemmen!I447,0)</f>
        <v>0</v>
      </c>
      <c r="W448" s="96">
        <f>IF(Zwemmen!F447="Wedstrijd",Zwemmen!I447,0)</f>
        <v>0</v>
      </c>
      <c r="X448" s="124"/>
      <c r="Y448" s="8">
        <f>IF(Fietsen!H447="Wegfiets",Fietsen!I447,0)</f>
        <v>0</v>
      </c>
      <c r="Z448" s="8">
        <f>IF(Fietsen!H447="Tijdritfiets",Fietsen!I447,0)</f>
        <v>0</v>
      </c>
      <c r="AA448" s="8">
        <f>IF(Fietsen!H447="Mountainbike",Fietsen!I447,0)</f>
        <v>0</v>
      </c>
      <c r="AB448" s="124"/>
      <c r="AC448" s="8">
        <f>IF(Fietsen!G447="Weg",Fietsen!I447,0)</f>
        <v>0</v>
      </c>
      <c r="AD448" s="8">
        <f>IF(Fietsen!G447="Rollen",Fietsen!I447,0)</f>
        <v>0</v>
      </c>
      <c r="AE448" s="8">
        <f>IF(Fietsen!G447="Veld",Fietsen!I447,0)</f>
        <v>0</v>
      </c>
      <c r="AF448" s="125"/>
      <c r="AG448" s="8">
        <f>IF(Fietsen!E447="Herstel",Fietsen!I447,0)</f>
        <v>0</v>
      </c>
      <c r="AH448" s="8">
        <f>IF(Fietsen!E447="LSD",Fietsen!I447,0)</f>
        <v>0</v>
      </c>
      <c r="AI448" s="8">
        <f>IF(Fietsen!E447="Extensieve uithouding",Fietsen!I447,0)</f>
        <v>0</v>
      </c>
      <c r="AJ448" s="8">
        <f>IF(Fietsen!E447="Intensieve uithouding",Fietsen!I447,0)</f>
        <v>0</v>
      </c>
      <c r="AK448" s="8">
        <f>IF(Fietsen!E447="Interval/Blokken",Fietsen!I447,0)</f>
        <v>0</v>
      </c>
      <c r="AL448" s="8">
        <f>IF(Fietsen!E447="VO2max",Fietsen!I447,0)</f>
        <v>0</v>
      </c>
      <c r="AM448" s="8">
        <f>IF(Fietsen!E447="Snelheid",Fietsen!I447,0)</f>
        <v>0</v>
      </c>
      <c r="AN448" s="8">
        <f>IF(Fietsen!E447="Souplesse",Fietsen!I447,0)</f>
        <v>0</v>
      </c>
      <c r="AO448" s="8">
        <f>IF(Fietsen!E447="Krachtuithouding",Fietsen!I447,0)</f>
        <v>0</v>
      </c>
      <c r="AP448" s="8">
        <f>IF(Fietsen!E447="Explosieve kracht",Fietsen!I447,0)</f>
        <v>0</v>
      </c>
      <c r="AQ448" s="8">
        <f>IF(Fietsen!E447="Wedstrijd",Fietsen!I447,0)</f>
        <v>0</v>
      </c>
      <c r="AR448" s="125"/>
      <c r="AS448" s="143">
        <f>IF(Lopen!G447="Weg",Lopen!H447,0)</f>
        <v>0</v>
      </c>
      <c r="AT448" s="8">
        <f>IF(Lopen!G447="Veld",Lopen!H447,0)</f>
        <v>0</v>
      </c>
      <c r="AU448" s="8">
        <f>IF(Lopen!G447="Piste",Lopen!H447,0)</f>
        <v>0</v>
      </c>
      <c r="AV448" s="139"/>
      <c r="AW448" s="8">
        <f>IF(Lopen!E447="Herstel",Lopen!H447,0)</f>
        <v>0</v>
      </c>
      <c r="AX448" s="8">
        <f>IF(Lopen!E447="Extensieve duur",Lopen!H447,0)</f>
        <v>0</v>
      </c>
      <c r="AY448" s="8">
        <f>IF(Lopen!E447="Tempoloop",Lopen!H447,0)</f>
        <v>0</v>
      </c>
      <c r="AZ448" s="8">
        <f>IF(Lopen!E447="Wisselloop",Lopen!H447,0)</f>
        <v>0</v>
      </c>
      <c r="BA448" s="8">
        <f>IF(Lopen!E447="Blokloop",Lopen!H447,0)</f>
        <v>0</v>
      </c>
      <c r="BB448" s="8">
        <f>IF(Lopen!E447="Versnellingen",Lopen!H447,0)</f>
        <v>0</v>
      </c>
      <c r="BC448" s="8">
        <f>IF(Lopen!E447="Fartlek",Lopen!H447,0)</f>
        <v>0</v>
      </c>
      <c r="BD448" s="8">
        <f>IF(Lopen!E447="Krachttraining",Lopen!H447,0)</f>
        <v>0</v>
      </c>
      <c r="BE448" s="144">
        <f>IF(Lopen!E447="Wedstrijd",Lopen!H447,0)</f>
        <v>0</v>
      </c>
    </row>
    <row r="449" spans="1:57">
      <c r="A449" s="199"/>
      <c r="B449" s="19" t="s">
        <v>12</v>
      </c>
      <c r="C449" s="77">
        <v>40894</v>
      </c>
      <c r="D449" s="153"/>
      <c r="E449" s="86">
        <f>IF(Zwemmen!H448&gt;0,1,0)</f>
        <v>0</v>
      </c>
      <c r="F449" s="86">
        <f>IF(Fietsen!I448&gt;0,1,0)</f>
        <v>0</v>
      </c>
      <c r="G449" s="86">
        <f>IF(Lopen!H448&gt;0,1,0)</f>
        <v>0</v>
      </c>
      <c r="H449" s="107"/>
      <c r="I449" s="97">
        <f>IF(Zwemmen!E448="Zwembad Aalst",1,0)</f>
        <v>0</v>
      </c>
      <c r="J449" s="86">
        <f>IF(Zwemmen!E448="Zwembad Brussel",1,0)</f>
        <v>0</v>
      </c>
      <c r="K449" s="86">
        <f>IF(Zwemmen!E448="Zwembad Wachtebeke",1,0)</f>
        <v>0</v>
      </c>
      <c r="L449" s="86">
        <f>IF(Zwemmen!E448="Zwembad Ander",1,0)</f>
        <v>0</v>
      </c>
      <c r="M449" s="86">
        <f>IF(Zwemmen!E448="Open Water Nieuwdonk",1,0)</f>
        <v>0</v>
      </c>
      <c r="N449" s="86">
        <f>IF(Zwemmen!E448="Open Water Ander",1,0)</f>
        <v>0</v>
      </c>
      <c r="O449" s="104"/>
      <c r="P449" s="86">
        <f t="shared" si="19"/>
        <v>0</v>
      </c>
      <c r="Q449" s="86">
        <f t="shared" si="20"/>
        <v>0</v>
      </c>
      <c r="R449" s="104"/>
      <c r="S449" s="90">
        <f>IF(Zwemmen!F448="Techniek",Zwemmen!I448,0)</f>
        <v>0</v>
      </c>
      <c r="T449" s="90">
        <f>IF(Zwemmen!F448="Extensieve uithouding",Zwemmen!I448,0)</f>
        <v>0</v>
      </c>
      <c r="U449" s="90">
        <f>IF(Zwemmen!F448="Intensieve uithouding",Zwemmen!I448,0)</f>
        <v>0</v>
      </c>
      <c r="V449" s="90">
        <f>IF(Zwemmen!F448="Snelheid",Zwemmen!I448,0)</f>
        <v>0</v>
      </c>
      <c r="W449" s="98">
        <f>IF(Zwemmen!F448="Wedstrijd",Zwemmen!I448,0)</f>
        <v>0</v>
      </c>
      <c r="X449" s="124"/>
      <c r="Y449" s="122">
        <f>IF(Fietsen!H448="Wegfiets",Fietsen!I448,0)</f>
        <v>0</v>
      </c>
      <c r="Z449" s="122">
        <f>IF(Fietsen!H448="Tijdritfiets",Fietsen!I448,0)</f>
        <v>0</v>
      </c>
      <c r="AA449" s="122">
        <f>IF(Fietsen!H448="Mountainbike",Fietsen!I448,0)</f>
        <v>0</v>
      </c>
      <c r="AB449" s="124"/>
      <c r="AC449" s="122">
        <f>IF(Fietsen!G448="Weg",Fietsen!I448,0)</f>
        <v>0</v>
      </c>
      <c r="AD449" s="122">
        <f>IF(Fietsen!G448="Rollen",Fietsen!I448,0)</f>
        <v>0</v>
      </c>
      <c r="AE449" s="122">
        <f>IF(Fietsen!G448="Veld",Fietsen!I448,0)</f>
        <v>0</v>
      </c>
      <c r="AF449" s="125"/>
      <c r="AG449" s="122">
        <f>IF(Fietsen!E448="Herstel",Fietsen!I448,0)</f>
        <v>0</v>
      </c>
      <c r="AH449" s="122">
        <f>IF(Fietsen!E448="LSD",Fietsen!I448,0)</f>
        <v>0</v>
      </c>
      <c r="AI449" s="122">
        <f>IF(Fietsen!E448="Extensieve uithouding",Fietsen!I448,0)</f>
        <v>0</v>
      </c>
      <c r="AJ449" s="122">
        <f>IF(Fietsen!E448="Intensieve uithouding",Fietsen!I448,0)</f>
        <v>0</v>
      </c>
      <c r="AK449" s="122">
        <f>IF(Fietsen!E448="Interval/Blokken",Fietsen!I448,0)</f>
        <v>0</v>
      </c>
      <c r="AL449" s="122">
        <f>IF(Fietsen!E448="VO2max",Fietsen!I448,0)</f>
        <v>0</v>
      </c>
      <c r="AM449" s="122">
        <f>IF(Fietsen!E448="Snelheid",Fietsen!I448,0)</f>
        <v>0</v>
      </c>
      <c r="AN449" s="122">
        <f>IF(Fietsen!E448="Souplesse",Fietsen!I448,0)</f>
        <v>0</v>
      </c>
      <c r="AO449" s="122">
        <f>IF(Fietsen!E448="Krachtuithouding",Fietsen!I448,0)</f>
        <v>0</v>
      </c>
      <c r="AP449" s="122">
        <f>IF(Fietsen!E448="Explosieve kracht",Fietsen!I448,0)</f>
        <v>0</v>
      </c>
      <c r="AQ449" s="122">
        <f>IF(Fietsen!E448="Wedstrijd",Fietsen!I448,0)</f>
        <v>0</v>
      </c>
      <c r="AR449" s="125"/>
      <c r="AS449" s="141">
        <f>IF(Lopen!G448="Weg",Lopen!H448,0)</f>
        <v>0</v>
      </c>
      <c r="AT449" s="122">
        <f>IF(Lopen!G448="Veld",Lopen!H448,0)</f>
        <v>0</v>
      </c>
      <c r="AU449" s="122">
        <f>IF(Lopen!G448="Piste",Lopen!H448,0)</f>
        <v>0</v>
      </c>
      <c r="AV449" s="139"/>
      <c r="AW449" s="122">
        <f>IF(Lopen!E448="Herstel",Lopen!H448,0)</f>
        <v>0</v>
      </c>
      <c r="AX449" s="122">
        <f>IF(Lopen!E448="Extensieve duur",Lopen!H448,0)</f>
        <v>0</v>
      </c>
      <c r="AY449" s="122">
        <f>IF(Lopen!E448="Tempoloop",Lopen!H448,0)</f>
        <v>0</v>
      </c>
      <c r="AZ449" s="122">
        <f>IF(Lopen!E448="Wisselloop",Lopen!H448,0)</f>
        <v>0</v>
      </c>
      <c r="BA449" s="122">
        <f>IF(Lopen!E448="Blokloop",Lopen!H448,0)</f>
        <v>0</v>
      </c>
      <c r="BB449" s="122">
        <f>IF(Lopen!E448="Versnellingen",Lopen!H448,0)</f>
        <v>0</v>
      </c>
      <c r="BC449" s="122">
        <f>IF(Lopen!E448="Fartlek",Lopen!H448,0)</f>
        <v>0</v>
      </c>
      <c r="BD449" s="122">
        <f>IF(Lopen!E448="Krachttraining",Lopen!H448,0)</f>
        <v>0</v>
      </c>
      <c r="BE449" s="142">
        <f>IF(Lopen!E448="Wedstrijd",Lopen!H448,0)</f>
        <v>0</v>
      </c>
    </row>
    <row r="450" spans="1:57">
      <c r="A450" s="199"/>
      <c r="B450" s="19" t="s">
        <v>13</v>
      </c>
      <c r="C450" s="77">
        <v>40895</v>
      </c>
      <c r="D450" s="153"/>
      <c r="E450" s="86">
        <f>IF(Zwemmen!H449&gt;0,1,0)</f>
        <v>0</v>
      </c>
      <c r="F450" s="86">
        <f>IF(Fietsen!I449&gt;0,1,0)</f>
        <v>0</v>
      </c>
      <c r="G450" s="86">
        <f>IF(Lopen!H449&gt;0,1,0)</f>
        <v>0</v>
      </c>
      <c r="H450" s="107"/>
      <c r="I450" s="97">
        <f>IF(Zwemmen!E449="Zwembad Aalst",1,0)</f>
        <v>0</v>
      </c>
      <c r="J450" s="86">
        <f>IF(Zwemmen!E449="Zwembad Brussel",1,0)</f>
        <v>0</v>
      </c>
      <c r="K450" s="86">
        <f>IF(Zwemmen!E449="Zwembad Wachtebeke",1,0)</f>
        <v>0</v>
      </c>
      <c r="L450" s="86">
        <f>IF(Zwemmen!E449="Zwembad Ander",1,0)</f>
        <v>0</v>
      </c>
      <c r="M450" s="86">
        <f>IF(Zwemmen!E449="Open Water Nieuwdonk",1,0)</f>
        <v>0</v>
      </c>
      <c r="N450" s="86">
        <f>IF(Zwemmen!E449="Open Water Ander",1,0)</f>
        <v>0</v>
      </c>
      <c r="O450" s="104"/>
      <c r="P450" s="86">
        <f t="shared" si="19"/>
        <v>0</v>
      </c>
      <c r="Q450" s="86">
        <f t="shared" si="20"/>
        <v>0</v>
      </c>
      <c r="R450" s="104"/>
      <c r="S450" s="90">
        <f>IF(Zwemmen!F449="Techniek",Zwemmen!I449,0)</f>
        <v>0</v>
      </c>
      <c r="T450" s="90">
        <f>IF(Zwemmen!F449="Extensieve uithouding",Zwemmen!I449,0)</f>
        <v>0</v>
      </c>
      <c r="U450" s="90">
        <f>IF(Zwemmen!F449="Intensieve uithouding",Zwemmen!I449,0)</f>
        <v>0</v>
      </c>
      <c r="V450" s="90">
        <f>IF(Zwemmen!F449="Snelheid",Zwemmen!I449,0)</f>
        <v>0</v>
      </c>
      <c r="W450" s="98">
        <f>IF(Zwemmen!F449="Wedstrijd",Zwemmen!I449,0)</f>
        <v>0</v>
      </c>
      <c r="X450" s="124"/>
      <c r="Y450" s="122">
        <f>IF(Fietsen!H449="Wegfiets",Fietsen!I449,0)</f>
        <v>0</v>
      </c>
      <c r="Z450" s="122">
        <f>IF(Fietsen!H449="Tijdritfiets",Fietsen!I449,0)</f>
        <v>0</v>
      </c>
      <c r="AA450" s="122">
        <f>IF(Fietsen!H449="Mountainbike",Fietsen!I449,0)</f>
        <v>0</v>
      </c>
      <c r="AB450" s="124"/>
      <c r="AC450" s="122">
        <f>IF(Fietsen!G449="Weg",Fietsen!I449,0)</f>
        <v>0</v>
      </c>
      <c r="AD450" s="122">
        <f>IF(Fietsen!G449="Rollen",Fietsen!I449,0)</f>
        <v>0</v>
      </c>
      <c r="AE450" s="122">
        <f>IF(Fietsen!G449="Veld",Fietsen!I449,0)</f>
        <v>0</v>
      </c>
      <c r="AF450" s="125"/>
      <c r="AG450" s="122">
        <f>IF(Fietsen!E449="Herstel",Fietsen!I449,0)</f>
        <v>0</v>
      </c>
      <c r="AH450" s="122">
        <f>IF(Fietsen!E449="LSD",Fietsen!I449,0)</f>
        <v>0</v>
      </c>
      <c r="AI450" s="122">
        <f>IF(Fietsen!E449="Extensieve uithouding",Fietsen!I449,0)</f>
        <v>0</v>
      </c>
      <c r="AJ450" s="122">
        <f>IF(Fietsen!E449="Intensieve uithouding",Fietsen!I449,0)</f>
        <v>0</v>
      </c>
      <c r="AK450" s="122">
        <f>IF(Fietsen!E449="Interval/Blokken",Fietsen!I449,0)</f>
        <v>0</v>
      </c>
      <c r="AL450" s="122">
        <f>IF(Fietsen!E449="VO2max",Fietsen!I449,0)</f>
        <v>0</v>
      </c>
      <c r="AM450" s="122">
        <f>IF(Fietsen!E449="Snelheid",Fietsen!I449,0)</f>
        <v>0</v>
      </c>
      <c r="AN450" s="122">
        <f>IF(Fietsen!E449="Souplesse",Fietsen!I449,0)</f>
        <v>0</v>
      </c>
      <c r="AO450" s="122">
        <f>IF(Fietsen!E449="Krachtuithouding",Fietsen!I449,0)</f>
        <v>0</v>
      </c>
      <c r="AP450" s="122">
        <f>IF(Fietsen!E449="Explosieve kracht",Fietsen!I449,0)</f>
        <v>0</v>
      </c>
      <c r="AQ450" s="122">
        <f>IF(Fietsen!E449="Wedstrijd",Fietsen!I449,0)</f>
        <v>0</v>
      </c>
      <c r="AR450" s="125"/>
      <c r="AS450" s="141">
        <f>IF(Lopen!G449="Weg",Lopen!H449,0)</f>
        <v>0</v>
      </c>
      <c r="AT450" s="122">
        <f>IF(Lopen!G449="Veld",Lopen!H449,0)</f>
        <v>0</v>
      </c>
      <c r="AU450" s="122">
        <f>IF(Lopen!G449="Piste",Lopen!H449,0)</f>
        <v>0</v>
      </c>
      <c r="AV450" s="139"/>
      <c r="AW450" s="122">
        <f>IF(Lopen!E449="Herstel",Lopen!H449,0)</f>
        <v>0</v>
      </c>
      <c r="AX450" s="122">
        <f>IF(Lopen!E449="Extensieve duur",Lopen!H449,0)</f>
        <v>0</v>
      </c>
      <c r="AY450" s="122">
        <f>IF(Lopen!E449="Tempoloop",Lopen!H449,0)</f>
        <v>0</v>
      </c>
      <c r="AZ450" s="122">
        <f>IF(Lopen!E449="Wisselloop",Lopen!H449,0)</f>
        <v>0</v>
      </c>
      <c r="BA450" s="122">
        <f>IF(Lopen!E449="Blokloop",Lopen!H449,0)</f>
        <v>0</v>
      </c>
      <c r="BB450" s="122">
        <f>IF(Lopen!E449="Versnellingen",Lopen!H449,0)</f>
        <v>0</v>
      </c>
      <c r="BC450" s="122">
        <f>IF(Lopen!E449="Fartlek",Lopen!H449,0)</f>
        <v>0</v>
      </c>
      <c r="BD450" s="122">
        <f>IF(Lopen!E449="Krachttraining",Lopen!H449,0)</f>
        <v>0</v>
      </c>
      <c r="BE450" s="142">
        <f>IF(Lopen!E449="Wedstrijd",Lopen!H449,0)</f>
        <v>0</v>
      </c>
    </row>
    <row r="451" spans="1:57">
      <c r="A451" s="199" t="s">
        <v>84</v>
      </c>
      <c r="B451" s="83" t="s">
        <v>14</v>
      </c>
      <c r="C451" s="75">
        <v>40896</v>
      </c>
      <c r="D451" s="153"/>
      <c r="E451" s="85">
        <f>IF(Zwemmen!H450&gt;0,1,0)</f>
        <v>0</v>
      </c>
      <c r="F451" s="85">
        <f>IF(Fietsen!I450&gt;0,1,0)</f>
        <v>0</v>
      </c>
      <c r="G451" s="85">
        <f>IF(Lopen!H450&gt;0,1,0)</f>
        <v>0</v>
      </c>
      <c r="H451" s="107"/>
      <c r="I451" s="95">
        <f>IF(Zwemmen!E450="Zwembad Aalst",1,0)</f>
        <v>0</v>
      </c>
      <c r="J451" s="85">
        <f>IF(Zwemmen!E450="Zwembad Brussel",1,0)</f>
        <v>0</v>
      </c>
      <c r="K451" s="85">
        <f>IF(Zwemmen!E450="Zwembad Wachtebeke",1,0)</f>
        <v>0</v>
      </c>
      <c r="L451" s="85">
        <f>IF(Zwemmen!E450="Zwembad Ander",1,0)</f>
        <v>0</v>
      </c>
      <c r="M451" s="85">
        <f>IF(Zwemmen!E450="Open Water Nieuwdonk",1,0)</f>
        <v>0</v>
      </c>
      <c r="N451" s="85">
        <f>IF(Zwemmen!E450="Open Water Ander",1,0)</f>
        <v>0</v>
      </c>
      <c r="O451" s="104"/>
      <c r="P451" s="85">
        <f t="shared" si="19"/>
        <v>0</v>
      </c>
      <c r="Q451" s="85">
        <f t="shared" si="20"/>
        <v>0</v>
      </c>
      <c r="R451" s="104"/>
      <c r="S451" s="89">
        <f>IF(Zwemmen!F450="Techniek",Zwemmen!I450,0)</f>
        <v>0</v>
      </c>
      <c r="T451" s="89">
        <f>IF(Zwemmen!F450="Extensieve uithouding",Zwemmen!I450,0)</f>
        <v>0</v>
      </c>
      <c r="U451" s="89">
        <f>IF(Zwemmen!F450="Intensieve uithouding",Zwemmen!I450,0)</f>
        <v>0</v>
      </c>
      <c r="V451" s="89">
        <f>IF(Zwemmen!F450="Snelheid",Zwemmen!I450,0)</f>
        <v>0</v>
      </c>
      <c r="W451" s="96">
        <f>IF(Zwemmen!F450="Wedstrijd",Zwemmen!I450,0)</f>
        <v>0</v>
      </c>
      <c r="X451" s="124"/>
      <c r="Y451" s="8">
        <f>IF(Fietsen!H450="Wegfiets",Fietsen!I450,0)</f>
        <v>0</v>
      </c>
      <c r="Z451" s="8">
        <f>IF(Fietsen!H450="Tijdritfiets",Fietsen!I450,0)</f>
        <v>0</v>
      </c>
      <c r="AA451" s="8">
        <f>IF(Fietsen!H450="Mountainbike",Fietsen!I450,0)</f>
        <v>0</v>
      </c>
      <c r="AB451" s="124"/>
      <c r="AC451" s="8">
        <f>IF(Fietsen!G450="Weg",Fietsen!I450,0)</f>
        <v>0</v>
      </c>
      <c r="AD451" s="8">
        <f>IF(Fietsen!G450="Rollen",Fietsen!I450,0)</f>
        <v>0</v>
      </c>
      <c r="AE451" s="8">
        <f>IF(Fietsen!G450="Veld",Fietsen!I450,0)</f>
        <v>0</v>
      </c>
      <c r="AF451" s="125"/>
      <c r="AG451" s="8">
        <f>IF(Fietsen!E450="Herstel",Fietsen!I450,0)</f>
        <v>0</v>
      </c>
      <c r="AH451" s="8">
        <f>IF(Fietsen!E450="LSD",Fietsen!I450,0)</f>
        <v>0</v>
      </c>
      <c r="AI451" s="8">
        <f>IF(Fietsen!E450="Extensieve uithouding",Fietsen!I450,0)</f>
        <v>0</v>
      </c>
      <c r="AJ451" s="8">
        <f>IF(Fietsen!E450="Intensieve uithouding",Fietsen!I450,0)</f>
        <v>0</v>
      </c>
      <c r="AK451" s="8">
        <f>IF(Fietsen!E450="Interval/Blokken",Fietsen!I450,0)</f>
        <v>0</v>
      </c>
      <c r="AL451" s="8">
        <f>IF(Fietsen!E450="VO2max",Fietsen!I450,0)</f>
        <v>0</v>
      </c>
      <c r="AM451" s="8">
        <f>IF(Fietsen!E450="Snelheid",Fietsen!I450,0)</f>
        <v>0</v>
      </c>
      <c r="AN451" s="8">
        <f>IF(Fietsen!E450="Souplesse",Fietsen!I450,0)</f>
        <v>0</v>
      </c>
      <c r="AO451" s="8">
        <f>IF(Fietsen!E450="Krachtuithouding",Fietsen!I450,0)</f>
        <v>0</v>
      </c>
      <c r="AP451" s="8">
        <f>IF(Fietsen!E450="Explosieve kracht",Fietsen!I450,0)</f>
        <v>0</v>
      </c>
      <c r="AQ451" s="8">
        <f>IF(Fietsen!E450="Wedstrijd",Fietsen!I450,0)</f>
        <v>0</v>
      </c>
      <c r="AR451" s="125"/>
      <c r="AS451" s="143">
        <f>IF(Lopen!G450="Weg",Lopen!H450,0)</f>
        <v>0</v>
      </c>
      <c r="AT451" s="8">
        <f>IF(Lopen!G450="Veld",Lopen!H450,0)</f>
        <v>0</v>
      </c>
      <c r="AU451" s="8">
        <f>IF(Lopen!G450="Piste",Lopen!H450,0)</f>
        <v>0</v>
      </c>
      <c r="AV451" s="139"/>
      <c r="AW451" s="8">
        <f>IF(Lopen!E450="Herstel",Lopen!H450,0)</f>
        <v>0</v>
      </c>
      <c r="AX451" s="8">
        <f>IF(Lopen!E450="Extensieve duur",Lopen!H450,0)</f>
        <v>0</v>
      </c>
      <c r="AY451" s="8">
        <f>IF(Lopen!E450="Tempoloop",Lopen!H450,0)</f>
        <v>0</v>
      </c>
      <c r="AZ451" s="8">
        <f>IF(Lopen!E450="Wisselloop",Lopen!H450,0)</f>
        <v>0</v>
      </c>
      <c r="BA451" s="8">
        <f>IF(Lopen!E450="Blokloop",Lopen!H450,0)</f>
        <v>0</v>
      </c>
      <c r="BB451" s="8">
        <f>IF(Lopen!E450="Versnellingen",Lopen!H450,0)</f>
        <v>0</v>
      </c>
      <c r="BC451" s="8">
        <f>IF(Lopen!E450="Fartlek",Lopen!H450,0)</f>
        <v>0</v>
      </c>
      <c r="BD451" s="8">
        <f>IF(Lopen!E450="Krachttraining",Lopen!H450,0)</f>
        <v>0</v>
      </c>
      <c r="BE451" s="144">
        <f>IF(Lopen!E450="Wedstrijd",Lopen!H450,0)</f>
        <v>0</v>
      </c>
    </row>
    <row r="452" spans="1:57">
      <c r="A452" s="199"/>
      <c r="B452" s="83" t="s">
        <v>15</v>
      </c>
      <c r="C452" s="75">
        <v>40897</v>
      </c>
      <c r="D452" s="153"/>
      <c r="E452" s="85">
        <f>IF(Zwemmen!H451&gt;0,1,0)</f>
        <v>0</v>
      </c>
      <c r="F452" s="85">
        <f>IF(Fietsen!I451&gt;0,1,0)</f>
        <v>0</v>
      </c>
      <c r="G452" s="85">
        <f>IF(Lopen!H451&gt;0,1,0)</f>
        <v>0</v>
      </c>
      <c r="H452" s="107"/>
      <c r="I452" s="95">
        <f>IF(Zwemmen!E451="Zwembad Aalst",1,0)</f>
        <v>0</v>
      </c>
      <c r="J452" s="85">
        <f>IF(Zwemmen!E451="Zwembad Brussel",1,0)</f>
        <v>0</v>
      </c>
      <c r="K452" s="85">
        <f>IF(Zwemmen!E451="Zwembad Wachtebeke",1,0)</f>
        <v>0</v>
      </c>
      <c r="L452" s="85">
        <f>IF(Zwemmen!E451="Zwembad Ander",1,0)</f>
        <v>0</v>
      </c>
      <c r="M452" s="85">
        <f>IF(Zwemmen!E451="Open Water Nieuwdonk",1,0)</f>
        <v>0</v>
      </c>
      <c r="N452" s="85">
        <f>IF(Zwemmen!E451="Open Water Ander",1,0)</f>
        <v>0</v>
      </c>
      <c r="O452" s="104"/>
      <c r="P452" s="85">
        <f t="shared" si="19"/>
        <v>0</v>
      </c>
      <c r="Q452" s="85">
        <f t="shared" si="20"/>
        <v>0</v>
      </c>
      <c r="R452" s="104"/>
      <c r="S452" s="89">
        <f>IF(Zwemmen!F451="Techniek",Zwemmen!I451,0)</f>
        <v>0</v>
      </c>
      <c r="T452" s="89">
        <f>IF(Zwemmen!F451="Extensieve uithouding",Zwemmen!I451,0)</f>
        <v>0</v>
      </c>
      <c r="U452" s="89">
        <f>IF(Zwemmen!F451="Intensieve uithouding",Zwemmen!I451,0)</f>
        <v>0</v>
      </c>
      <c r="V452" s="89">
        <f>IF(Zwemmen!F451="Snelheid",Zwemmen!I451,0)</f>
        <v>0</v>
      </c>
      <c r="W452" s="96">
        <f>IF(Zwemmen!F451="Wedstrijd",Zwemmen!I451,0)</f>
        <v>0</v>
      </c>
      <c r="X452" s="124"/>
      <c r="Y452" s="8">
        <f>IF(Fietsen!H451="Wegfiets",Fietsen!I451,0)</f>
        <v>0</v>
      </c>
      <c r="Z452" s="8">
        <f>IF(Fietsen!H451="Tijdritfiets",Fietsen!I451,0)</f>
        <v>0</v>
      </c>
      <c r="AA452" s="8">
        <f>IF(Fietsen!H451="Mountainbike",Fietsen!I451,0)</f>
        <v>0</v>
      </c>
      <c r="AB452" s="124"/>
      <c r="AC452" s="8">
        <f>IF(Fietsen!G451="Weg",Fietsen!I451,0)</f>
        <v>0</v>
      </c>
      <c r="AD452" s="8">
        <f>IF(Fietsen!G451="Rollen",Fietsen!I451,0)</f>
        <v>0</v>
      </c>
      <c r="AE452" s="8">
        <f>IF(Fietsen!G451="Veld",Fietsen!I451,0)</f>
        <v>0</v>
      </c>
      <c r="AF452" s="125"/>
      <c r="AG452" s="8">
        <f>IF(Fietsen!E451="Herstel",Fietsen!I451,0)</f>
        <v>0</v>
      </c>
      <c r="AH452" s="8">
        <f>IF(Fietsen!E451="LSD",Fietsen!I451,0)</f>
        <v>0</v>
      </c>
      <c r="AI452" s="8">
        <f>IF(Fietsen!E451="Extensieve uithouding",Fietsen!I451,0)</f>
        <v>0</v>
      </c>
      <c r="AJ452" s="8">
        <f>IF(Fietsen!E451="Intensieve uithouding",Fietsen!I451,0)</f>
        <v>0</v>
      </c>
      <c r="AK452" s="8">
        <f>IF(Fietsen!E451="Interval/Blokken",Fietsen!I451,0)</f>
        <v>0</v>
      </c>
      <c r="AL452" s="8">
        <f>IF(Fietsen!E451="VO2max",Fietsen!I451,0)</f>
        <v>0</v>
      </c>
      <c r="AM452" s="8">
        <f>IF(Fietsen!E451="Snelheid",Fietsen!I451,0)</f>
        <v>0</v>
      </c>
      <c r="AN452" s="8">
        <f>IF(Fietsen!E451="Souplesse",Fietsen!I451,0)</f>
        <v>0</v>
      </c>
      <c r="AO452" s="8">
        <f>IF(Fietsen!E451="Krachtuithouding",Fietsen!I451,0)</f>
        <v>0</v>
      </c>
      <c r="AP452" s="8">
        <f>IF(Fietsen!E451="Explosieve kracht",Fietsen!I451,0)</f>
        <v>0</v>
      </c>
      <c r="AQ452" s="8">
        <f>IF(Fietsen!E451="Wedstrijd",Fietsen!I451,0)</f>
        <v>0</v>
      </c>
      <c r="AR452" s="125"/>
      <c r="AS452" s="143">
        <f>IF(Lopen!G451="Weg",Lopen!H451,0)</f>
        <v>0</v>
      </c>
      <c r="AT452" s="8">
        <f>IF(Lopen!G451="Veld",Lopen!H451,0)</f>
        <v>0</v>
      </c>
      <c r="AU452" s="8">
        <f>IF(Lopen!G451="Piste",Lopen!H451,0)</f>
        <v>0</v>
      </c>
      <c r="AV452" s="139"/>
      <c r="AW452" s="8">
        <f>IF(Lopen!E451="Herstel",Lopen!H451,0)</f>
        <v>0</v>
      </c>
      <c r="AX452" s="8">
        <f>IF(Lopen!E451="Extensieve duur",Lopen!H451,0)</f>
        <v>0</v>
      </c>
      <c r="AY452" s="8">
        <f>IF(Lopen!E451="Tempoloop",Lopen!H451,0)</f>
        <v>0</v>
      </c>
      <c r="AZ452" s="8">
        <f>IF(Lopen!E451="Wisselloop",Lopen!H451,0)</f>
        <v>0</v>
      </c>
      <c r="BA452" s="8">
        <f>IF(Lopen!E451="Blokloop",Lopen!H451,0)</f>
        <v>0</v>
      </c>
      <c r="BB452" s="8">
        <f>IF(Lopen!E451="Versnellingen",Lopen!H451,0)</f>
        <v>0</v>
      </c>
      <c r="BC452" s="8">
        <f>IF(Lopen!E451="Fartlek",Lopen!H451,0)</f>
        <v>0</v>
      </c>
      <c r="BD452" s="8">
        <f>IF(Lopen!E451="Krachttraining",Lopen!H451,0)</f>
        <v>0</v>
      </c>
      <c r="BE452" s="144">
        <f>IF(Lopen!E451="Wedstrijd",Lopen!H451,0)</f>
        <v>0</v>
      </c>
    </row>
    <row r="453" spans="1:57">
      <c r="A453" s="199"/>
      <c r="B453" s="83" t="s">
        <v>16</v>
      </c>
      <c r="C453" s="75">
        <v>40898</v>
      </c>
      <c r="D453" s="153"/>
      <c r="E453" s="85">
        <f>IF(Zwemmen!H452&gt;0,1,0)</f>
        <v>0</v>
      </c>
      <c r="F453" s="85">
        <f>IF(Fietsen!I452&gt;0,1,0)</f>
        <v>0</v>
      </c>
      <c r="G453" s="85">
        <f>IF(Lopen!H452&gt;0,1,0)</f>
        <v>0</v>
      </c>
      <c r="H453" s="107"/>
      <c r="I453" s="95">
        <f>IF(Zwemmen!E452="Zwembad Aalst",1,0)</f>
        <v>0</v>
      </c>
      <c r="J453" s="85">
        <f>IF(Zwemmen!E452="Zwembad Brussel",1,0)</f>
        <v>0</v>
      </c>
      <c r="K453" s="85">
        <f>IF(Zwemmen!E452="Zwembad Wachtebeke",1,0)</f>
        <v>0</v>
      </c>
      <c r="L453" s="85">
        <f>IF(Zwemmen!E452="Zwembad Ander",1,0)</f>
        <v>0</v>
      </c>
      <c r="M453" s="85">
        <f>IF(Zwemmen!E452="Open Water Nieuwdonk",1,0)</f>
        <v>0</v>
      </c>
      <c r="N453" s="85">
        <f>IF(Zwemmen!E452="Open Water Ander",1,0)</f>
        <v>0</v>
      </c>
      <c r="O453" s="104"/>
      <c r="P453" s="85">
        <f t="shared" si="19"/>
        <v>0</v>
      </c>
      <c r="Q453" s="85">
        <f t="shared" si="20"/>
        <v>0</v>
      </c>
      <c r="R453" s="104"/>
      <c r="S453" s="89">
        <f>IF(Zwemmen!F452="Techniek",Zwemmen!I452,0)</f>
        <v>0</v>
      </c>
      <c r="T453" s="89">
        <f>IF(Zwemmen!F452="Extensieve uithouding",Zwemmen!I452,0)</f>
        <v>0</v>
      </c>
      <c r="U453" s="89">
        <f>IF(Zwemmen!F452="Intensieve uithouding",Zwemmen!I452,0)</f>
        <v>0</v>
      </c>
      <c r="V453" s="89">
        <f>IF(Zwemmen!F452="Snelheid",Zwemmen!I452,0)</f>
        <v>0</v>
      </c>
      <c r="W453" s="96">
        <f>IF(Zwemmen!F452="Wedstrijd",Zwemmen!I452,0)</f>
        <v>0</v>
      </c>
      <c r="X453" s="124"/>
      <c r="Y453" s="8">
        <f>IF(Fietsen!H452="Wegfiets",Fietsen!I452,0)</f>
        <v>0</v>
      </c>
      <c r="Z453" s="8">
        <f>IF(Fietsen!H452="Tijdritfiets",Fietsen!I452,0)</f>
        <v>0</v>
      </c>
      <c r="AA453" s="8">
        <f>IF(Fietsen!H452="Mountainbike",Fietsen!I452,0)</f>
        <v>0</v>
      </c>
      <c r="AB453" s="124"/>
      <c r="AC453" s="8">
        <f>IF(Fietsen!G452="Weg",Fietsen!I452,0)</f>
        <v>0</v>
      </c>
      <c r="AD453" s="8">
        <f>IF(Fietsen!G452="Rollen",Fietsen!I452,0)</f>
        <v>0</v>
      </c>
      <c r="AE453" s="8">
        <f>IF(Fietsen!G452="Veld",Fietsen!I452,0)</f>
        <v>0</v>
      </c>
      <c r="AF453" s="125"/>
      <c r="AG453" s="8">
        <f>IF(Fietsen!E452="Herstel",Fietsen!I452,0)</f>
        <v>0</v>
      </c>
      <c r="AH453" s="8">
        <f>IF(Fietsen!E452="LSD",Fietsen!I452,0)</f>
        <v>0</v>
      </c>
      <c r="AI453" s="8">
        <f>IF(Fietsen!E452="Extensieve uithouding",Fietsen!I452,0)</f>
        <v>0</v>
      </c>
      <c r="AJ453" s="8">
        <f>IF(Fietsen!E452="Intensieve uithouding",Fietsen!I452,0)</f>
        <v>0</v>
      </c>
      <c r="AK453" s="8">
        <f>IF(Fietsen!E452="Interval/Blokken",Fietsen!I452,0)</f>
        <v>0</v>
      </c>
      <c r="AL453" s="8">
        <f>IF(Fietsen!E452="VO2max",Fietsen!I452,0)</f>
        <v>0</v>
      </c>
      <c r="AM453" s="8">
        <f>IF(Fietsen!E452="Snelheid",Fietsen!I452,0)</f>
        <v>0</v>
      </c>
      <c r="AN453" s="8">
        <f>IF(Fietsen!E452="Souplesse",Fietsen!I452,0)</f>
        <v>0</v>
      </c>
      <c r="AO453" s="8">
        <f>IF(Fietsen!E452="Krachtuithouding",Fietsen!I452,0)</f>
        <v>0</v>
      </c>
      <c r="AP453" s="8">
        <f>IF(Fietsen!E452="Explosieve kracht",Fietsen!I452,0)</f>
        <v>0</v>
      </c>
      <c r="AQ453" s="8">
        <f>IF(Fietsen!E452="Wedstrijd",Fietsen!I452,0)</f>
        <v>0</v>
      </c>
      <c r="AR453" s="125"/>
      <c r="AS453" s="143">
        <f>IF(Lopen!G452="Weg",Lopen!H452,0)</f>
        <v>0</v>
      </c>
      <c r="AT453" s="8">
        <f>IF(Lopen!G452="Veld",Lopen!H452,0)</f>
        <v>0</v>
      </c>
      <c r="AU453" s="8">
        <f>IF(Lopen!G452="Piste",Lopen!H452,0)</f>
        <v>0</v>
      </c>
      <c r="AV453" s="139"/>
      <c r="AW453" s="8">
        <f>IF(Lopen!E452="Herstel",Lopen!H452,0)</f>
        <v>0</v>
      </c>
      <c r="AX453" s="8">
        <f>IF(Lopen!E452="Extensieve duur",Lopen!H452,0)</f>
        <v>0</v>
      </c>
      <c r="AY453" s="8">
        <f>IF(Lopen!E452="Tempoloop",Lopen!H452,0)</f>
        <v>0</v>
      </c>
      <c r="AZ453" s="8">
        <f>IF(Lopen!E452="Wisselloop",Lopen!H452,0)</f>
        <v>0</v>
      </c>
      <c r="BA453" s="8">
        <f>IF(Lopen!E452="Blokloop",Lopen!H452,0)</f>
        <v>0</v>
      </c>
      <c r="BB453" s="8">
        <f>IF(Lopen!E452="Versnellingen",Lopen!H452,0)</f>
        <v>0</v>
      </c>
      <c r="BC453" s="8">
        <f>IF(Lopen!E452="Fartlek",Lopen!H452,0)</f>
        <v>0</v>
      </c>
      <c r="BD453" s="8">
        <f>IF(Lopen!E452="Krachttraining",Lopen!H452,0)</f>
        <v>0</v>
      </c>
      <c r="BE453" s="144">
        <f>IF(Lopen!E452="Wedstrijd",Lopen!H452,0)</f>
        <v>0</v>
      </c>
    </row>
    <row r="454" spans="1:57">
      <c r="A454" s="199"/>
      <c r="B454" s="83" t="s">
        <v>17</v>
      </c>
      <c r="C454" s="75">
        <v>40899</v>
      </c>
      <c r="D454" s="153"/>
      <c r="E454" s="85">
        <f>IF(Zwemmen!H453&gt;0,1,0)</f>
        <v>0</v>
      </c>
      <c r="F454" s="85">
        <f>IF(Fietsen!I453&gt;0,1,0)</f>
        <v>0</v>
      </c>
      <c r="G454" s="85">
        <f>IF(Lopen!H453&gt;0,1,0)</f>
        <v>0</v>
      </c>
      <c r="H454" s="107"/>
      <c r="I454" s="95">
        <f>IF(Zwemmen!E453="Zwembad Aalst",1,0)</f>
        <v>0</v>
      </c>
      <c r="J454" s="85">
        <f>IF(Zwemmen!E453="Zwembad Brussel",1,0)</f>
        <v>0</v>
      </c>
      <c r="K454" s="85">
        <f>IF(Zwemmen!E453="Zwembad Wachtebeke",1,0)</f>
        <v>0</v>
      </c>
      <c r="L454" s="85">
        <f>IF(Zwemmen!E453="Zwembad Ander",1,0)</f>
        <v>0</v>
      </c>
      <c r="M454" s="85">
        <f>IF(Zwemmen!E453="Open Water Nieuwdonk",1,0)</f>
        <v>0</v>
      </c>
      <c r="N454" s="85">
        <f>IF(Zwemmen!E453="Open Water Ander",1,0)</f>
        <v>0</v>
      </c>
      <c r="O454" s="104"/>
      <c r="P454" s="85">
        <f t="shared" si="19"/>
        <v>0</v>
      </c>
      <c r="Q454" s="85">
        <f t="shared" si="20"/>
        <v>0</v>
      </c>
      <c r="R454" s="104"/>
      <c r="S454" s="89">
        <f>IF(Zwemmen!F453="Techniek",Zwemmen!I453,0)</f>
        <v>0</v>
      </c>
      <c r="T454" s="89">
        <f>IF(Zwemmen!F453="Extensieve uithouding",Zwemmen!I453,0)</f>
        <v>0</v>
      </c>
      <c r="U454" s="89">
        <f>IF(Zwemmen!F453="Intensieve uithouding",Zwemmen!I453,0)</f>
        <v>0</v>
      </c>
      <c r="V454" s="89">
        <f>IF(Zwemmen!F453="Snelheid",Zwemmen!I453,0)</f>
        <v>0</v>
      </c>
      <c r="W454" s="96">
        <f>IF(Zwemmen!F453="Wedstrijd",Zwemmen!I453,0)</f>
        <v>0</v>
      </c>
      <c r="X454" s="124"/>
      <c r="Y454" s="8">
        <f>IF(Fietsen!H453="Wegfiets",Fietsen!I453,0)</f>
        <v>0</v>
      </c>
      <c r="Z454" s="8">
        <f>IF(Fietsen!H453="Tijdritfiets",Fietsen!I453,0)</f>
        <v>0</v>
      </c>
      <c r="AA454" s="8">
        <f>IF(Fietsen!H453="Mountainbike",Fietsen!I453,0)</f>
        <v>0</v>
      </c>
      <c r="AB454" s="124"/>
      <c r="AC454" s="8">
        <f>IF(Fietsen!G453="Weg",Fietsen!I453,0)</f>
        <v>0</v>
      </c>
      <c r="AD454" s="8">
        <f>IF(Fietsen!G453="Rollen",Fietsen!I453,0)</f>
        <v>0</v>
      </c>
      <c r="AE454" s="8">
        <f>IF(Fietsen!G453="Veld",Fietsen!I453,0)</f>
        <v>0</v>
      </c>
      <c r="AF454" s="125"/>
      <c r="AG454" s="8">
        <f>IF(Fietsen!E453="Herstel",Fietsen!I453,0)</f>
        <v>0</v>
      </c>
      <c r="AH454" s="8">
        <f>IF(Fietsen!E453="LSD",Fietsen!I453,0)</f>
        <v>0</v>
      </c>
      <c r="AI454" s="8">
        <f>IF(Fietsen!E453="Extensieve uithouding",Fietsen!I453,0)</f>
        <v>0</v>
      </c>
      <c r="AJ454" s="8">
        <f>IF(Fietsen!E453="Intensieve uithouding",Fietsen!I453,0)</f>
        <v>0</v>
      </c>
      <c r="AK454" s="8">
        <f>IF(Fietsen!E453="Interval/Blokken",Fietsen!I453,0)</f>
        <v>0</v>
      </c>
      <c r="AL454" s="8">
        <f>IF(Fietsen!E453="VO2max",Fietsen!I453,0)</f>
        <v>0</v>
      </c>
      <c r="AM454" s="8">
        <f>IF(Fietsen!E453="Snelheid",Fietsen!I453,0)</f>
        <v>0</v>
      </c>
      <c r="AN454" s="8">
        <f>IF(Fietsen!E453="Souplesse",Fietsen!I453,0)</f>
        <v>0</v>
      </c>
      <c r="AO454" s="8">
        <f>IF(Fietsen!E453="Krachtuithouding",Fietsen!I453,0)</f>
        <v>0</v>
      </c>
      <c r="AP454" s="8">
        <f>IF(Fietsen!E453="Explosieve kracht",Fietsen!I453,0)</f>
        <v>0</v>
      </c>
      <c r="AQ454" s="8">
        <f>IF(Fietsen!E453="Wedstrijd",Fietsen!I453,0)</f>
        <v>0</v>
      </c>
      <c r="AR454" s="125"/>
      <c r="AS454" s="143">
        <f>IF(Lopen!G453="Weg",Lopen!H453,0)</f>
        <v>0</v>
      </c>
      <c r="AT454" s="8">
        <f>IF(Lopen!G453="Veld",Lopen!H453,0)</f>
        <v>0</v>
      </c>
      <c r="AU454" s="8">
        <f>IF(Lopen!G453="Piste",Lopen!H453,0)</f>
        <v>0</v>
      </c>
      <c r="AV454" s="139"/>
      <c r="AW454" s="8">
        <f>IF(Lopen!E453="Herstel",Lopen!H453,0)</f>
        <v>0</v>
      </c>
      <c r="AX454" s="8">
        <f>IF(Lopen!E453="Extensieve duur",Lopen!H453,0)</f>
        <v>0</v>
      </c>
      <c r="AY454" s="8">
        <f>IF(Lopen!E453="Tempoloop",Lopen!H453,0)</f>
        <v>0</v>
      </c>
      <c r="AZ454" s="8">
        <f>IF(Lopen!E453="Wisselloop",Lopen!H453,0)</f>
        <v>0</v>
      </c>
      <c r="BA454" s="8">
        <f>IF(Lopen!E453="Blokloop",Lopen!H453,0)</f>
        <v>0</v>
      </c>
      <c r="BB454" s="8">
        <f>IF(Lopen!E453="Versnellingen",Lopen!H453,0)</f>
        <v>0</v>
      </c>
      <c r="BC454" s="8">
        <f>IF(Lopen!E453="Fartlek",Lopen!H453,0)</f>
        <v>0</v>
      </c>
      <c r="BD454" s="8">
        <f>IF(Lopen!E453="Krachttraining",Lopen!H453,0)</f>
        <v>0</v>
      </c>
      <c r="BE454" s="144">
        <f>IF(Lopen!E453="Wedstrijd",Lopen!H453,0)</f>
        <v>0</v>
      </c>
    </row>
    <row r="455" spans="1:57">
      <c r="A455" s="199"/>
      <c r="B455" s="83" t="s">
        <v>11</v>
      </c>
      <c r="C455" s="75">
        <v>40900</v>
      </c>
      <c r="D455" s="153"/>
      <c r="E455" s="85">
        <f>IF(Zwemmen!H454&gt;0,1,0)</f>
        <v>0</v>
      </c>
      <c r="F455" s="85">
        <f>IF(Fietsen!I454&gt;0,1,0)</f>
        <v>0</v>
      </c>
      <c r="G455" s="85">
        <f>IF(Lopen!H454&gt;0,1,0)</f>
        <v>0</v>
      </c>
      <c r="H455" s="107"/>
      <c r="I455" s="95">
        <f>IF(Zwemmen!E454="Zwembad Aalst",1,0)</f>
        <v>0</v>
      </c>
      <c r="J455" s="85">
        <f>IF(Zwemmen!E454="Zwembad Brussel",1,0)</f>
        <v>0</v>
      </c>
      <c r="K455" s="85">
        <f>IF(Zwemmen!E454="Zwembad Wachtebeke",1,0)</f>
        <v>0</v>
      </c>
      <c r="L455" s="85">
        <f>IF(Zwemmen!E454="Zwembad Ander",1,0)</f>
        <v>0</v>
      </c>
      <c r="M455" s="85">
        <f>IF(Zwemmen!E454="Open Water Nieuwdonk",1,0)</f>
        <v>0</v>
      </c>
      <c r="N455" s="85">
        <f>IF(Zwemmen!E454="Open Water Ander",1,0)</f>
        <v>0</v>
      </c>
      <c r="O455" s="104"/>
      <c r="P455" s="85">
        <f t="shared" si="19"/>
        <v>0</v>
      </c>
      <c r="Q455" s="85">
        <f t="shared" si="20"/>
        <v>0</v>
      </c>
      <c r="R455" s="104"/>
      <c r="S455" s="89">
        <f>IF(Zwemmen!F454="Techniek",Zwemmen!I454,0)</f>
        <v>0</v>
      </c>
      <c r="T455" s="89">
        <f>IF(Zwemmen!F454="Extensieve uithouding",Zwemmen!I454,0)</f>
        <v>0</v>
      </c>
      <c r="U455" s="89">
        <f>IF(Zwemmen!F454="Intensieve uithouding",Zwemmen!I454,0)</f>
        <v>0</v>
      </c>
      <c r="V455" s="89">
        <f>IF(Zwemmen!F454="Snelheid",Zwemmen!I454,0)</f>
        <v>0</v>
      </c>
      <c r="W455" s="96">
        <f>IF(Zwemmen!F454="Wedstrijd",Zwemmen!I454,0)</f>
        <v>0</v>
      </c>
      <c r="X455" s="124"/>
      <c r="Y455" s="8">
        <f>IF(Fietsen!H454="Wegfiets",Fietsen!I454,0)</f>
        <v>0</v>
      </c>
      <c r="Z455" s="8">
        <f>IF(Fietsen!H454="Tijdritfiets",Fietsen!I454,0)</f>
        <v>0</v>
      </c>
      <c r="AA455" s="8">
        <f>IF(Fietsen!H454="Mountainbike",Fietsen!I454,0)</f>
        <v>0</v>
      </c>
      <c r="AB455" s="124"/>
      <c r="AC455" s="8">
        <f>IF(Fietsen!G454="Weg",Fietsen!I454,0)</f>
        <v>0</v>
      </c>
      <c r="AD455" s="8">
        <f>IF(Fietsen!G454="Rollen",Fietsen!I454,0)</f>
        <v>0</v>
      </c>
      <c r="AE455" s="8">
        <f>IF(Fietsen!G454="Veld",Fietsen!I454,0)</f>
        <v>0</v>
      </c>
      <c r="AF455" s="125"/>
      <c r="AG455" s="8">
        <f>IF(Fietsen!E454="Herstel",Fietsen!I454,0)</f>
        <v>0</v>
      </c>
      <c r="AH455" s="8">
        <f>IF(Fietsen!E454="LSD",Fietsen!I454,0)</f>
        <v>0</v>
      </c>
      <c r="AI455" s="8">
        <f>IF(Fietsen!E454="Extensieve uithouding",Fietsen!I454,0)</f>
        <v>0</v>
      </c>
      <c r="AJ455" s="8">
        <f>IF(Fietsen!E454="Intensieve uithouding",Fietsen!I454,0)</f>
        <v>0</v>
      </c>
      <c r="AK455" s="8">
        <f>IF(Fietsen!E454="Interval/Blokken",Fietsen!I454,0)</f>
        <v>0</v>
      </c>
      <c r="AL455" s="8">
        <f>IF(Fietsen!E454="VO2max",Fietsen!I454,0)</f>
        <v>0</v>
      </c>
      <c r="AM455" s="8">
        <f>IF(Fietsen!E454="Snelheid",Fietsen!I454,0)</f>
        <v>0</v>
      </c>
      <c r="AN455" s="8">
        <f>IF(Fietsen!E454="Souplesse",Fietsen!I454,0)</f>
        <v>0</v>
      </c>
      <c r="AO455" s="8">
        <f>IF(Fietsen!E454="Krachtuithouding",Fietsen!I454,0)</f>
        <v>0</v>
      </c>
      <c r="AP455" s="8">
        <f>IF(Fietsen!E454="Explosieve kracht",Fietsen!I454,0)</f>
        <v>0</v>
      </c>
      <c r="AQ455" s="8">
        <f>IF(Fietsen!E454="Wedstrijd",Fietsen!I454,0)</f>
        <v>0</v>
      </c>
      <c r="AR455" s="125"/>
      <c r="AS455" s="143">
        <f>IF(Lopen!G454="Weg",Lopen!H454,0)</f>
        <v>0</v>
      </c>
      <c r="AT455" s="8">
        <f>IF(Lopen!G454="Veld",Lopen!H454,0)</f>
        <v>0</v>
      </c>
      <c r="AU455" s="8">
        <f>IF(Lopen!G454="Piste",Lopen!H454,0)</f>
        <v>0</v>
      </c>
      <c r="AV455" s="139"/>
      <c r="AW455" s="8">
        <f>IF(Lopen!E454="Herstel",Lopen!H454,0)</f>
        <v>0</v>
      </c>
      <c r="AX455" s="8">
        <f>IF(Lopen!E454="Extensieve duur",Lopen!H454,0)</f>
        <v>0</v>
      </c>
      <c r="AY455" s="8">
        <f>IF(Lopen!E454="Tempoloop",Lopen!H454,0)</f>
        <v>0</v>
      </c>
      <c r="AZ455" s="8">
        <f>IF(Lopen!E454="Wisselloop",Lopen!H454,0)</f>
        <v>0</v>
      </c>
      <c r="BA455" s="8">
        <f>IF(Lopen!E454="Blokloop",Lopen!H454,0)</f>
        <v>0</v>
      </c>
      <c r="BB455" s="8">
        <f>IF(Lopen!E454="Versnellingen",Lopen!H454,0)</f>
        <v>0</v>
      </c>
      <c r="BC455" s="8">
        <f>IF(Lopen!E454="Fartlek",Lopen!H454,0)</f>
        <v>0</v>
      </c>
      <c r="BD455" s="8">
        <f>IF(Lopen!E454="Krachttraining",Lopen!H454,0)</f>
        <v>0</v>
      </c>
      <c r="BE455" s="144">
        <f>IF(Lopen!E454="Wedstrijd",Lopen!H454,0)</f>
        <v>0</v>
      </c>
    </row>
    <row r="456" spans="1:57">
      <c r="A456" s="199"/>
      <c r="B456" s="19" t="s">
        <v>12</v>
      </c>
      <c r="C456" s="77">
        <v>40901</v>
      </c>
      <c r="D456" s="153"/>
      <c r="E456" s="86">
        <f>IF(Zwemmen!H455&gt;0,1,0)</f>
        <v>0</v>
      </c>
      <c r="F456" s="86">
        <f>IF(Fietsen!I455&gt;0,1,0)</f>
        <v>0</v>
      </c>
      <c r="G456" s="86">
        <f>IF(Lopen!H455&gt;0,1,0)</f>
        <v>0</v>
      </c>
      <c r="H456" s="107"/>
      <c r="I456" s="97">
        <f>IF(Zwemmen!E455="Zwembad Aalst",1,0)</f>
        <v>0</v>
      </c>
      <c r="J456" s="86">
        <f>IF(Zwemmen!E455="Zwembad Brussel",1,0)</f>
        <v>0</v>
      </c>
      <c r="K456" s="86">
        <f>IF(Zwemmen!E455="Zwembad Wachtebeke",1,0)</f>
        <v>0</v>
      </c>
      <c r="L456" s="86">
        <f>IF(Zwemmen!E455="Zwembad Ander",1,0)</f>
        <v>0</v>
      </c>
      <c r="M456" s="86">
        <f>IF(Zwemmen!E455="Open Water Nieuwdonk",1,0)</f>
        <v>0</v>
      </c>
      <c r="N456" s="86">
        <f>IF(Zwemmen!E455="Open Water Ander",1,0)</f>
        <v>0</v>
      </c>
      <c r="O456" s="104"/>
      <c r="P456" s="86">
        <f t="shared" si="19"/>
        <v>0</v>
      </c>
      <c r="Q456" s="86">
        <f t="shared" si="20"/>
        <v>0</v>
      </c>
      <c r="R456" s="104"/>
      <c r="S456" s="90">
        <f>IF(Zwemmen!F455="Techniek",Zwemmen!I455,0)</f>
        <v>0</v>
      </c>
      <c r="T456" s="90">
        <f>IF(Zwemmen!F455="Extensieve uithouding",Zwemmen!I455,0)</f>
        <v>0</v>
      </c>
      <c r="U456" s="90">
        <f>IF(Zwemmen!F455="Intensieve uithouding",Zwemmen!I455,0)</f>
        <v>0</v>
      </c>
      <c r="V456" s="90">
        <f>IF(Zwemmen!F455="Snelheid",Zwemmen!I455,0)</f>
        <v>0</v>
      </c>
      <c r="W456" s="98">
        <f>IF(Zwemmen!F455="Wedstrijd",Zwemmen!I455,0)</f>
        <v>0</v>
      </c>
      <c r="X456" s="124"/>
      <c r="Y456" s="122">
        <f>IF(Fietsen!H455="Wegfiets",Fietsen!I455,0)</f>
        <v>0</v>
      </c>
      <c r="Z456" s="122">
        <f>IF(Fietsen!H455="Tijdritfiets",Fietsen!I455,0)</f>
        <v>0</v>
      </c>
      <c r="AA456" s="122">
        <f>IF(Fietsen!H455="Mountainbike",Fietsen!I455,0)</f>
        <v>0</v>
      </c>
      <c r="AB456" s="124"/>
      <c r="AC456" s="122">
        <f>IF(Fietsen!G455="Weg",Fietsen!I455,0)</f>
        <v>0</v>
      </c>
      <c r="AD456" s="122">
        <f>IF(Fietsen!G455="Rollen",Fietsen!I455,0)</f>
        <v>0</v>
      </c>
      <c r="AE456" s="122">
        <f>IF(Fietsen!G455="Veld",Fietsen!I455,0)</f>
        <v>0</v>
      </c>
      <c r="AF456" s="125"/>
      <c r="AG456" s="122">
        <f>IF(Fietsen!E455="Herstel",Fietsen!I455,0)</f>
        <v>0</v>
      </c>
      <c r="AH456" s="122">
        <f>IF(Fietsen!E455="LSD",Fietsen!I455,0)</f>
        <v>0</v>
      </c>
      <c r="AI456" s="122">
        <f>IF(Fietsen!E455="Extensieve uithouding",Fietsen!I455,0)</f>
        <v>0</v>
      </c>
      <c r="AJ456" s="122">
        <f>IF(Fietsen!E455="Intensieve uithouding",Fietsen!I455,0)</f>
        <v>0</v>
      </c>
      <c r="AK456" s="122">
        <f>IF(Fietsen!E455="Interval/Blokken",Fietsen!I455,0)</f>
        <v>0</v>
      </c>
      <c r="AL456" s="122">
        <f>IF(Fietsen!E455="VO2max",Fietsen!I455,0)</f>
        <v>0</v>
      </c>
      <c r="AM456" s="122">
        <f>IF(Fietsen!E455="Snelheid",Fietsen!I455,0)</f>
        <v>0</v>
      </c>
      <c r="AN456" s="122">
        <f>IF(Fietsen!E455="Souplesse",Fietsen!I455,0)</f>
        <v>0</v>
      </c>
      <c r="AO456" s="122">
        <f>IF(Fietsen!E455="Krachtuithouding",Fietsen!I455,0)</f>
        <v>0</v>
      </c>
      <c r="AP456" s="122">
        <f>IF(Fietsen!E455="Explosieve kracht",Fietsen!I455,0)</f>
        <v>0</v>
      </c>
      <c r="AQ456" s="122">
        <f>IF(Fietsen!E455="Wedstrijd",Fietsen!I455,0)</f>
        <v>0</v>
      </c>
      <c r="AR456" s="125"/>
      <c r="AS456" s="141">
        <f>IF(Lopen!G455="Weg",Lopen!H455,0)</f>
        <v>0</v>
      </c>
      <c r="AT456" s="122">
        <f>IF(Lopen!G455="Veld",Lopen!H455,0)</f>
        <v>0</v>
      </c>
      <c r="AU456" s="122">
        <f>IF(Lopen!G455="Piste",Lopen!H455,0)</f>
        <v>0</v>
      </c>
      <c r="AV456" s="139"/>
      <c r="AW456" s="122">
        <f>IF(Lopen!E455="Herstel",Lopen!H455,0)</f>
        <v>0</v>
      </c>
      <c r="AX456" s="122">
        <f>IF(Lopen!E455="Extensieve duur",Lopen!H455,0)</f>
        <v>0</v>
      </c>
      <c r="AY456" s="122">
        <f>IF(Lopen!E455="Tempoloop",Lopen!H455,0)</f>
        <v>0</v>
      </c>
      <c r="AZ456" s="122">
        <f>IF(Lopen!E455="Wisselloop",Lopen!H455,0)</f>
        <v>0</v>
      </c>
      <c r="BA456" s="122">
        <f>IF(Lopen!E455="Blokloop",Lopen!H455,0)</f>
        <v>0</v>
      </c>
      <c r="BB456" s="122">
        <f>IF(Lopen!E455="Versnellingen",Lopen!H455,0)</f>
        <v>0</v>
      </c>
      <c r="BC456" s="122">
        <f>IF(Lopen!E455="Fartlek",Lopen!H455,0)</f>
        <v>0</v>
      </c>
      <c r="BD456" s="122">
        <f>IF(Lopen!E455="Krachttraining",Lopen!H455,0)</f>
        <v>0</v>
      </c>
      <c r="BE456" s="142">
        <f>IF(Lopen!E455="Wedstrijd",Lopen!H455,0)</f>
        <v>0</v>
      </c>
    </row>
    <row r="457" spans="1:57">
      <c r="A457" s="199"/>
      <c r="B457" s="19" t="s">
        <v>13</v>
      </c>
      <c r="C457" s="77">
        <v>40902</v>
      </c>
      <c r="D457" s="153"/>
      <c r="E457" s="86">
        <f>IF(Zwemmen!H456&gt;0,1,0)</f>
        <v>0</v>
      </c>
      <c r="F457" s="86">
        <f>IF(Fietsen!I456&gt;0,1,0)</f>
        <v>0</v>
      </c>
      <c r="G457" s="86">
        <f>IF(Lopen!H456&gt;0,1,0)</f>
        <v>0</v>
      </c>
      <c r="H457" s="107"/>
      <c r="I457" s="97">
        <f>IF(Zwemmen!E456="Zwembad Aalst",1,0)</f>
        <v>0</v>
      </c>
      <c r="J457" s="86">
        <f>IF(Zwemmen!E456="Zwembad Brussel",1,0)</f>
        <v>0</v>
      </c>
      <c r="K457" s="86">
        <f>IF(Zwemmen!E456="Zwembad Wachtebeke",1,0)</f>
        <v>0</v>
      </c>
      <c r="L457" s="86">
        <f>IF(Zwemmen!E456="Zwembad Ander",1,0)</f>
        <v>0</v>
      </c>
      <c r="M457" s="86">
        <f>IF(Zwemmen!E456="Open Water Nieuwdonk",1,0)</f>
        <v>0</v>
      </c>
      <c r="N457" s="86">
        <f>IF(Zwemmen!E456="Open Water Ander",1,0)</f>
        <v>0</v>
      </c>
      <c r="O457" s="104"/>
      <c r="P457" s="86">
        <f t="shared" si="19"/>
        <v>0</v>
      </c>
      <c r="Q457" s="86">
        <f t="shared" si="20"/>
        <v>0</v>
      </c>
      <c r="R457" s="104"/>
      <c r="S457" s="90">
        <f>IF(Zwemmen!F456="Techniek",Zwemmen!I456,0)</f>
        <v>0</v>
      </c>
      <c r="T457" s="90">
        <f>IF(Zwemmen!F456="Extensieve uithouding",Zwemmen!I456,0)</f>
        <v>0</v>
      </c>
      <c r="U457" s="90">
        <f>IF(Zwemmen!F456="Intensieve uithouding",Zwemmen!I456,0)</f>
        <v>0</v>
      </c>
      <c r="V457" s="90">
        <f>IF(Zwemmen!F456="Snelheid",Zwemmen!I456,0)</f>
        <v>0</v>
      </c>
      <c r="W457" s="98">
        <f>IF(Zwemmen!F456="Wedstrijd",Zwemmen!I456,0)</f>
        <v>0</v>
      </c>
      <c r="X457" s="124"/>
      <c r="Y457" s="122">
        <f>IF(Fietsen!H456="Wegfiets",Fietsen!I456,0)</f>
        <v>0</v>
      </c>
      <c r="Z457" s="122">
        <f>IF(Fietsen!H456="Tijdritfiets",Fietsen!I456,0)</f>
        <v>0</v>
      </c>
      <c r="AA457" s="122">
        <f>IF(Fietsen!H456="Mountainbike",Fietsen!I456,0)</f>
        <v>0</v>
      </c>
      <c r="AB457" s="124"/>
      <c r="AC457" s="122">
        <f>IF(Fietsen!G456="Weg",Fietsen!I456,0)</f>
        <v>0</v>
      </c>
      <c r="AD457" s="122">
        <f>IF(Fietsen!G456="Rollen",Fietsen!I456,0)</f>
        <v>0</v>
      </c>
      <c r="AE457" s="122">
        <f>IF(Fietsen!G456="Veld",Fietsen!I456,0)</f>
        <v>0</v>
      </c>
      <c r="AF457" s="125"/>
      <c r="AG457" s="122">
        <f>IF(Fietsen!E456="Herstel",Fietsen!I456,0)</f>
        <v>0</v>
      </c>
      <c r="AH457" s="122">
        <f>IF(Fietsen!E456="LSD",Fietsen!I456,0)</f>
        <v>0</v>
      </c>
      <c r="AI457" s="122">
        <f>IF(Fietsen!E456="Extensieve uithouding",Fietsen!I456,0)</f>
        <v>0</v>
      </c>
      <c r="AJ457" s="122">
        <f>IF(Fietsen!E456="Intensieve uithouding",Fietsen!I456,0)</f>
        <v>0</v>
      </c>
      <c r="AK457" s="122">
        <f>IF(Fietsen!E456="Interval/Blokken",Fietsen!I456,0)</f>
        <v>0</v>
      </c>
      <c r="AL457" s="122">
        <f>IF(Fietsen!E456="VO2max",Fietsen!I456,0)</f>
        <v>0</v>
      </c>
      <c r="AM457" s="122">
        <f>IF(Fietsen!E456="Snelheid",Fietsen!I456,0)</f>
        <v>0</v>
      </c>
      <c r="AN457" s="122">
        <f>IF(Fietsen!E456="Souplesse",Fietsen!I456,0)</f>
        <v>0</v>
      </c>
      <c r="AO457" s="122">
        <f>IF(Fietsen!E456="Krachtuithouding",Fietsen!I456,0)</f>
        <v>0</v>
      </c>
      <c r="AP457" s="122">
        <f>IF(Fietsen!E456="Explosieve kracht",Fietsen!I456,0)</f>
        <v>0</v>
      </c>
      <c r="AQ457" s="122">
        <f>IF(Fietsen!E456="Wedstrijd",Fietsen!I456,0)</f>
        <v>0</v>
      </c>
      <c r="AR457" s="125"/>
      <c r="AS457" s="141">
        <f>IF(Lopen!G456="Weg",Lopen!H456,0)</f>
        <v>0</v>
      </c>
      <c r="AT457" s="122">
        <f>IF(Lopen!G456="Veld",Lopen!H456,0)</f>
        <v>0</v>
      </c>
      <c r="AU457" s="122">
        <f>IF(Lopen!G456="Piste",Lopen!H456,0)</f>
        <v>0</v>
      </c>
      <c r="AV457" s="139"/>
      <c r="AW457" s="122">
        <f>IF(Lopen!E456="Herstel",Lopen!H456,0)</f>
        <v>0</v>
      </c>
      <c r="AX457" s="122">
        <f>IF(Lopen!E456="Extensieve duur",Lopen!H456,0)</f>
        <v>0</v>
      </c>
      <c r="AY457" s="122">
        <f>IF(Lopen!E456="Tempoloop",Lopen!H456,0)</f>
        <v>0</v>
      </c>
      <c r="AZ457" s="122">
        <f>IF(Lopen!E456="Wisselloop",Lopen!H456,0)</f>
        <v>0</v>
      </c>
      <c r="BA457" s="122">
        <f>IF(Lopen!E456="Blokloop",Lopen!H456,0)</f>
        <v>0</v>
      </c>
      <c r="BB457" s="122">
        <f>IF(Lopen!E456="Versnellingen",Lopen!H456,0)</f>
        <v>0</v>
      </c>
      <c r="BC457" s="122">
        <f>IF(Lopen!E456="Fartlek",Lopen!H456,0)</f>
        <v>0</v>
      </c>
      <c r="BD457" s="122">
        <f>IF(Lopen!E456="Krachttraining",Lopen!H456,0)</f>
        <v>0</v>
      </c>
      <c r="BE457" s="142">
        <f>IF(Lopen!E456="Wedstrijd",Lopen!H456,0)</f>
        <v>0</v>
      </c>
    </row>
    <row r="458" spans="1:57">
      <c r="A458" s="199" t="s">
        <v>85</v>
      </c>
      <c r="B458" s="83" t="s">
        <v>14</v>
      </c>
      <c r="C458" s="75">
        <v>40903</v>
      </c>
      <c r="D458" s="153"/>
      <c r="E458" s="85">
        <f>IF(Zwemmen!H457&gt;0,1,0)</f>
        <v>0</v>
      </c>
      <c r="F458" s="85">
        <f>IF(Fietsen!I457&gt;0,1,0)</f>
        <v>0</v>
      </c>
      <c r="G458" s="85">
        <f>IF(Lopen!H457&gt;0,1,0)</f>
        <v>0</v>
      </c>
      <c r="H458" s="107"/>
      <c r="I458" s="95">
        <f>IF(Zwemmen!E457="Zwembad Aalst",1,0)</f>
        <v>0</v>
      </c>
      <c r="J458" s="85">
        <f>IF(Zwemmen!E457="Zwembad Brussel",1,0)</f>
        <v>0</v>
      </c>
      <c r="K458" s="85">
        <f>IF(Zwemmen!E457="Zwembad Wachtebeke",1,0)</f>
        <v>0</v>
      </c>
      <c r="L458" s="85">
        <f>IF(Zwemmen!E457="Zwembad Ander",1,0)</f>
        <v>0</v>
      </c>
      <c r="M458" s="85">
        <f>IF(Zwemmen!E457="Open Water Nieuwdonk",1,0)</f>
        <v>0</v>
      </c>
      <c r="N458" s="85">
        <f>IF(Zwemmen!E457="Open Water Ander",1,0)</f>
        <v>0</v>
      </c>
      <c r="O458" s="104"/>
      <c r="P458" s="85">
        <f t="shared" si="19"/>
        <v>0</v>
      </c>
      <c r="Q458" s="85">
        <f t="shared" si="20"/>
        <v>0</v>
      </c>
      <c r="R458" s="104"/>
      <c r="S458" s="89">
        <f>IF(Zwemmen!F457="Techniek",Zwemmen!I457,0)</f>
        <v>0</v>
      </c>
      <c r="T458" s="89">
        <f>IF(Zwemmen!F457="Extensieve uithouding",Zwemmen!I457,0)</f>
        <v>0</v>
      </c>
      <c r="U458" s="89">
        <f>IF(Zwemmen!F457="Intensieve uithouding",Zwemmen!I457,0)</f>
        <v>0</v>
      </c>
      <c r="V458" s="89">
        <f>IF(Zwemmen!F457="Snelheid",Zwemmen!I457,0)</f>
        <v>0</v>
      </c>
      <c r="W458" s="96">
        <f>IF(Zwemmen!F457="Wedstrijd",Zwemmen!I457,0)</f>
        <v>0</v>
      </c>
      <c r="X458" s="124"/>
      <c r="Y458" s="8">
        <f>IF(Fietsen!H457="Wegfiets",Fietsen!I457,0)</f>
        <v>0</v>
      </c>
      <c r="Z458" s="8">
        <f>IF(Fietsen!H457="Tijdritfiets",Fietsen!I457,0)</f>
        <v>0</v>
      </c>
      <c r="AA458" s="8">
        <f>IF(Fietsen!H457="Mountainbike",Fietsen!I457,0)</f>
        <v>0</v>
      </c>
      <c r="AB458" s="124"/>
      <c r="AC458" s="8">
        <f>IF(Fietsen!G457="Weg",Fietsen!I457,0)</f>
        <v>0</v>
      </c>
      <c r="AD458" s="8">
        <f>IF(Fietsen!G457="Rollen",Fietsen!I457,0)</f>
        <v>0</v>
      </c>
      <c r="AE458" s="8">
        <f>IF(Fietsen!G457="Veld",Fietsen!I457,0)</f>
        <v>0</v>
      </c>
      <c r="AF458" s="125"/>
      <c r="AG458" s="8">
        <f>IF(Fietsen!E457="Herstel",Fietsen!I457,0)</f>
        <v>0</v>
      </c>
      <c r="AH458" s="8">
        <f>IF(Fietsen!E457="LSD",Fietsen!I457,0)</f>
        <v>0</v>
      </c>
      <c r="AI458" s="8">
        <f>IF(Fietsen!E457="Extensieve uithouding",Fietsen!I457,0)</f>
        <v>0</v>
      </c>
      <c r="AJ458" s="8">
        <f>IF(Fietsen!E457="Intensieve uithouding",Fietsen!I457,0)</f>
        <v>0</v>
      </c>
      <c r="AK458" s="8">
        <f>IF(Fietsen!E457="Interval/Blokken",Fietsen!I457,0)</f>
        <v>0</v>
      </c>
      <c r="AL458" s="8">
        <f>IF(Fietsen!E457="VO2max",Fietsen!I457,0)</f>
        <v>0</v>
      </c>
      <c r="AM458" s="8">
        <f>IF(Fietsen!E457="Snelheid",Fietsen!I457,0)</f>
        <v>0</v>
      </c>
      <c r="AN458" s="8">
        <f>IF(Fietsen!E457="Souplesse",Fietsen!I457,0)</f>
        <v>0</v>
      </c>
      <c r="AO458" s="8">
        <f>IF(Fietsen!E457="Krachtuithouding",Fietsen!I457,0)</f>
        <v>0</v>
      </c>
      <c r="AP458" s="8">
        <f>IF(Fietsen!E457="Explosieve kracht",Fietsen!I457,0)</f>
        <v>0</v>
      </c>
      <c r="AQ458" s="8">
        <f>IF(Fietsen!E457="Wedstrijd",Fietsen!I457,0)</f>
        <v>0</v>
      </c>
      <c r="AR458" s="125"/>
      <c r="AS458" s="143">
        <f>IF(Lopen!G457="Weg",Lopen!H457,0)</f>
        <v>0</v>
      </c>
      <c r="AT458" s="8">
        <f>IF(Lopen!G457="Veld",Lopen!H457,0)</f>
        <v>0</v>
      </c>
      <c r="AU458" s="8">
        <f>IF(Lopen!G457="Piste",Lopen!H457,0)</f>
        <v>0</v>
      </c>
      <c r="AV458" s="139"/>
      <c r="AW458" s="8">
        <f>IF(Lopen!E457="Herstel",Lopen!H457,0)</f>
        <v>0</v>
      </c>
      <c r="AX458" s="8">
        <f>IF(Lopen!E457="Extensieve duur",Lopen!H457,0)</f>
        <v>0</v>
      </c>
      <c r="AY458" s="8">
        <f>IF(Lopen!E457="Tempoloop",Lopen!H457,0)</f>
        <v>0</v>
      </c>
      <c r="AZ458" s="8">
        <f>IF(Lopen!E457="Wisselloop",Lopen!H457,0)</f>
        <v>0</v>
      </c>
      <c r="BA458" s="8">
        <f>IF(Lopen!E457="Blokloop",Lopen!H457,0)</f>
        <v>0</v>
      </c>
      <c r="BB458" s="8">
        <f>IF(Lopen!E457="Versnellingen",Lopen!H457,0)</f>
        <v>0</v>
      </c>
      <c r="BC458" s="8">
        <f>IF(Lopen!E457="Fartlek",Lopen!H457,0)</f>
        <v>0</v>
      </c>
      <c r="BD458" s="8">
        <f>IF(Lopen!E457="Krachttraining",Lopen!H457,0)</f>
        <v>0</v>
      </c>
      <c r="BE458" s="144">
        <f>IF(Lopen!E457="Wedstrijd",Lopen!H457,0)</f>
        <v>0</v>
      </c>
    </row>
    <row r="459" spans="1:57">
      <c r="A459" s="199"/>
      <c r="B459" s="83" t="s">
        <v>15</v>
      </c>
      <c r="C459" s="75">
        <v>40904</v>
      </c>
      <c r="D459" s="153"/>
      <c r="E459" s="85">
        <f>IF(Zwemmen!H458&gt;0,1,0)</f>
        <v>0</v>
      </c>
      <c r="F459" s="85">
        <f>IF(Fietsen!I458&gt;0,1,0)</f>
        <v>0</v>
      </c>
      <c r="G459" s="85">
        <f>IF(Lopen!H458&gt;0,1,0)</f>
        <v>0</v>
      </c>
      <c r="H459" s="107"/>
      <c r="I459" s="95">
        <f>IF(Zwemmen!E458="Zwembad Aalst",1,0)</f>
        <v>0</v>
      </c>
      <c r="J459" s="85">
        <f>IF(Zwemmen!E458="Zwembad Brussel",1,0)</f>
        <v>0</v>
      </c>
      <c r="K459" s="85">
        <f>IF(Zwemmen!E458="Zwembad Wachtebeke",1,0)</f>
        <v>0</v>
      </c>
      <c r="L459" s="85">
        <f>IF(Zwemmen!E458="Zwembad Ander",1,0)</f>
        <v>0</v>
      </c>
      <c r="M459" s="85">
        <f>IF(Zwemmen!E458="Open Water Nieuwdonk",1,0)</f>
        <v>0</v>
      </c>
      <c r="N459" s="85">
        <f>IF(Zwemmen!E458="Open Water Ander",1,0)</f>
        <v>0</v>
      </c>
      <c r="O459" s="104"/>
      <c r="P459" s="85">
        <f t="shared" si="19"/>
        <v>0</v>
      </c>
      <c r="Q459" s="85">
        <f t="shared" si="20"/>
        <v>0</v>
      </c>
      <c r="R459" s="104"/>
      <c r="S459" s="89">
        <f>IF(Zwemmen!F458="Techniek",Zwemmen!I458,0)</f>
        <v>0</v>
      </c>
      <c r="T459" s="89">
        <f>IF(Zwemmen!F458="Extensieve uithouding",Zwemmen!I458,0)</f>
        <v>0</v>
      </c>
      <c r="U459" s="89">
        <f>IF(Zwemmen!F458="Intensieve uithouding",Zwemmen!I458,0)</f>
        <v>0</v>
      </c>
      <c r="V459" s="89">
        <f>IF(Zwemmen!F458="Snelheid",Zwemmen!I458,0)</f>
        <v>0</v>
      </c>
      <c r="W459" s="96">
        <f>IF(Zwemmen!F458="Wedstrijd",Zwemmen!I458,0)</f>
        <v>0</v>
      </c>
      <c r="X459" s="124"/>
      <c r="Y459" s="8">
        <f>IF(Fietsen!H458="Wegfiets",Fietsen!I458,0)</f>
        <v>0</v>
      </c>
      <c r="Z459" s="8">
        <f>IF(Fietsen!H458="Tijdritfiets",Fietsen!I458,0)</f>
        <v>0</v>
      </c>
      <c r="AA459" s="8">
        <f>IF(Fietsen!H458="Mountainbike",Fietsen!I458,0)</f>
        <v>0</v>
      </c>
      <c r="AB459" s="124"/>
      <c r="AC459" s="8">
        <f>IF(Fietsen!G458="Weg",Fietsen!I458,0)</f>
        <v>0</v>
      </c>
      <c r="AD459" s="8">
        <f>IF(Fietsen!G458="Rollen",Fietsen!I458,0)</f>
        <v>0</v>
      </c>
      <c r="AE459" s="8">
        <f>IF(Fietsen!G458="Veld",Fietsen!I458,0)</f>
        <v>0</v>
      </c>
      <c r="AF459" s="125"/>
      <c r="AG459" s="8">
        <f>IF(Fietsen!E458="Herstel",Fietsen!I458,0)</f>
        <v>0</v>
      </c>
      <c r="AH459" s="8">
        <f>IF(Fietsen!E458="LSD",Fietsen!I458,0)</f>
        <v>0</v>
      </c>
      <c r="AI459" s="8">
        <f>IF(Fietsen!E458="Extensieve uithouding",Fietsen!I458,0)</f>
        <v>0</v>
      </c>
      <c r="AJ459" s="8">
        <f>IF(Fietsen!E458="Intensieve uithouding",Fietsen!I458,0)</f>
        <v>0</v>
      </c>
      <c r="AK459" s="8">
        <f>IF(Fietsen!E458="Interval/Blokken",Fietsen!I458,0)</f>
        <v>0</v>
      </c>
      <c r="AL459" s="8">
        <f>IF(Fietsen!E458="VO2max",Fietsen!I458,0)</f>
        <v>0</v>
      </c>
      <c r="AM459" s="8">
        <f>IF(Fietsen!E458="Snelheid",Fietsen!I458,0)</f>
        <v>0</v>
      </c>
      <c r="AN459" s="8">
        <f>IF(Fietsen!E458="Souplesse",Fietsen!I458,0)</f>
        <v>0</v>
      </c>
      <c r="AO459" s="8">
        <f>IF(Fietsen!E458="Krachtuithouding",Fietsen!I458,0)</f>
        <v>0</v>
      </c>
      <c r="AP459" s="8">
        <f>IF(Fietsen!E458="Explosieve kracht",Fietsen!I458,0)</f>
        <v>0</v>
      </c>
      <c r="AQ459" s="8">
        <f>IF(Fietsen!E458="Wedstrijd",Fietsen!I458,0)</f>
        <v>0</v>
      </c>
      <c r="AR459" s="125"/>
      <c r="AS459" s="143">
        <f>IF(Lopen!G458="Weg",Lopen!H458,0)</f>
        <v>0</v>
      </c>
      <c r="AT459" s="8">
        <f>IF(Lopen!G458="Veld",Lopen!H458,0)</f>
        <v>0</v>
      </c>
      <c r="AU459" s="8">
        <f>IF(Lopen!G458="Piste",Lopen!H458,0)</f>
        <v>0</v>
      </c>
      <c r="AV459" s="139"/>
      <c r="AW459" s="8">
        <f>IF(Lopen!E458="Herstel",Lopen!H458,0)</f>
        <v>0</v>
      </c>
      <c r="AX459" s="8">
        <f>IF(Lopen!E458="Extensieve duur",Lopen!H458,0)</f>
        <v>0</v>
      </c>
      <c r="AY459" s="8">
        <f>IF(Lopen!E458="Tempoloop",Lopen!H458,0)</f>
        <v>0</v>
      </c>
      <c r="AZ459" s="8">
        <f>IF(Lopen!E458="Wisselloop",Lopen!H458,0)</f>
        <v>0</v>
      </c>
      <c r="BA459" s="8">
        <f>IF(Lopen!E458="Blokloop",Lopen!H458,0)</f>
        <v>0</v>
      </c>
      <c r="BB459" s="8">
        <f>IF(Lopen!E458="Versnellingen",Lopen!H458,0)</f>
        <v>0</v>
      </c>
      <c r="BC459" s="8">
        <f>IF(Lopen!E458="Fartlek",Lopen!H458,0)</f>
        <v>0</v>
      </c>
      <c r="BD459" s="8">
        <f>IF(Lopen!E458="Krachttraining",Lopen!H458,0)</f>
        <v>0</v>
      </c>
      <c r="BE459" s="144">
        <f>IF(Lopen!E458="Wedstrijd",Lopen!H458,0)</f>
        <v>0</v>
      </c>
    </row>
    <row r="460" spans="1:57">
      <c r="A460" s="199"/>
      <c r="B460" s="83" t="s">
        <v>16</v>
      </c>
      <c r="C460" s="75">
        <v>40905</v>
      </c>
      <c r="D460" s="153"/>
      <c r="E460" s="85">
        <f>IF(Zwemmen!H459&gt;0,1,0)</f>
        <v>0</v>
      </c>
      <c r="F460" s="85">
        <f>IF(Fietsen!I459&gt;0,1,0)</f>
        <v>0</v>
      </c>
      <c r="G460" s="85">
        <f>IF(Lopen!H459&gt;0,1,0)</f>
        <v>0</v>
      </c>
      <c r="H460" s="107"/>
      <c r="I460" s="95">
        <f>IF(Zwemmen!E459="Zwembad Aalst",1,0)</f>
        <v>0</v>
      </c>
      <c r="J460" s="85">
        <f>IF(Zwemmen!E459="Zwembad Brussel",1,0)</f>
        <v>0</v>
      </c>
      <c r="K460" s="85">
        <f>IF(Zwemmen!E459="Zwembad Wachtebeke",1,0)</f>
        <v>0</v>
      </c>
      <c r="L460" s="85">
        <f>IF(Zwemmen!E459="Zwembad Ander",1,0)</f>
        <v>0</v>
      </c>
      <c r="M460" s="85">
        <f>IF(Zwemmen!E459="Open Water Nieuwdonk",1,0)</f>
        <v>0</v>
      </c>
      <c r="N460" s="85">
        <f>IF(Zwemmen!E459="Open Water Ander",1,0)</f>
        <v>0</v>
      </c>
      <c r="O460" s="104"/>
      <c r="P460" s="85">
        <f t="shared" si="19"/>
        <v>0</v>
      </c>
      <c r="Q460" s="85">
        <f t="shared" si="20"/>
        <v>0</v>
      </c>
      <c r="R460" s="104"/>
      <c r="S460" s="89">
        <f>IF(Zwemmen!F459="Techniek",Zwemmen!I459,0)</f>
        <v>0</v>
      </c>
      <c r="T460" s="89">
        <f>IF(Zwemmen!F459="Extensieve uithouding",Zwemmen!I459,0)</f>
        <v>0</v>
      </c>
      <c r="U460" s="89">
        <f>IF(Zwemmen!F459="Intensieve uithouding",Zwemmen!I459,0)</f>
        <v>0</v>
      </c>
      <c r="V460" s="89">
        <f>IF(Zwemmen!F459="Snelheid",Zwemmen!I459,0)</f>
        <v>0</v>
      </c>
      <c r="W460" s="96">
        <f>IF(Zwemmen!F459="Wedstrijd",Zwemmen!I459,0)</f>
        <v>0</v>
      </c>
      <c r="X460" s="124"/>
      <c r="Y460" s="8">
        <f>IF(Fietsen!H459="Wegfiets",Fietsen!I459,0)</f>
        <v>0</v>
      </c>
      <c r="Z460" s="8">
        <f>IF(Fietsen!H459="Tijdritfiets",Fietsen!I459,0)</f>
        <v>0</v>
      </c>
      <c r="AA460" s="8">
        <f>IF(Fietsen!H459="Mountainbike",Fietsen!I459,0)</f>
        <v>0</v>
      </c>
      <c r="AB460" s="124"/>
      <c r="AC460" s="8">
        <f>IF(Fietsen!G459="Weg",Fietsen!I459,0)</f>
        <v>0</v>
      </c>
      <c r="AD460" s="8">
        <f>IF(Fietsen!G459="Rollen",Fietsen!I459,0)</f>
        <v>0</v>
      </c>
      <c r="AE460" s="8">
        <f>IF(Fietsen!G459="Veld",Fietsen!I459,0)</f>
        <v>0</v>
      </c>
      <c r="AF460" s="125"/>
      <c r="AG460" s="8">
        <f>IF(Fietsen!E459="Herstel",Fietsen!I459,0)</f>
        <v>0</v>
      </c>
      <c r="AH460" s="8">
        <f>IF(Fietsen!E459="LSD",Fietsen!I459,0)</f>
        <v>0</v>
      </c>
      <c r="AI460" s="8">
        <f>IF(Fietsen!E459="Extensieve uithouding",Fietsen!I459,0)</f>
        <v>0</v>
      </c>
      <c r="AJ460" s="8">
        <f>IF(Fietsen!E459="Intensieve uithouding",Fietsen!I459,0)</f>
        <v>0</v>
      </c>
      <c r="AK460" s="8">
        <f>IF(Fietsen!E459="Interval/Blokken",Fietsen!I459,0)</f>
        <v>0</v>
      </c>
      <c r="AL460" s="8">
        <f>IF(Fietsen!E459="VO2max",Fietsen!I459,0)</f>
        <v>0</v>
      </c>
      <c r="AM460" s="8">
        <f>IF(Fietsen!E459="Snelheid",Fietsen!I459,0)</f>
        <v>0</v>
      </c>
      <c r="AN460" s="8">
        <f>IF(Fietsen!E459="Souplesse",Fietsen!I459,0)</f>
        <v>0</v>
      </c>
      <c r="AO460" s="8">
        <f>IF(Fietsen!E459="Krachtuithouding",Fietsen!I459,0)</f>
        <v>0</v>
      </c>
      <c r="AP460" s="8">
        <f>IF(Fietsen!E459="Explosieve kracht",Fietsen!I459,0)</f>
        <v>0</v>
      </c>
      <c r="AQ460" s="8">
        <f>IF(Fietsen!E459="Wedstrijd",Fietsen!I459,0)</f>
        <v>0</v>
      </c>
      <c r="AR460" s="125"/>
      <c r="AS460" s="143">
        <f>IF(Lopen!G459="Weg",Lopen!H459,0)</f>
        <v>0</v>
      </c>
      <c r="AT460" s="8">
        <f>IF(Lopen!G459="Veld",Lopen!H459,0)</f>
        <v>0</v>
      </c>
      <c r="AU460" s="8">
        <f>IF(Lopen!G459="Piste",Lopen!H459,0)</f>
        <v>0</v>
      </c>
      <c r="AV460" s="139"/>
      <c r="AW460" s="8">
        <f>IF(Lopen!E459="Herstel",Lopen!H459,0)</f>
        <v>0</v>
      </c>
      <c r="AX460" s="8">
        <f>IF(Lopen!E459="Extensieve duur",Lopen!H459,0)</f>
        <v>0</v>
      </c>
      <c r="AY460" s="8">
        <f>IF(Lopen!E459="Tempoloop",Lopen!H459,0)</f>
        <v>0</v>
      </c>
      <c r="AZ460" s="8">
        <f>IF(Lopen!E459="Wisselloop",Lopen!H459,0)</f>
        <v>0</v>
      </c>
      <c r="BA460" s="8">
        <f>IF(Lopen!E459="Blokloop",Lopen!H459,0)</f>
        <v>0</v>
      </c>
      <c r="BB460" s="8">
        <f>IF(Lopen!E459="Versnellingen",Lopen!H459,0)</f>
        <v>0</v>
      </c>
      <c r="BC460" s="8">
        <f>IF(Lopen!E459="Fartlek",Lopen!H459,0)</f>
        <v>0</v>
      </c>
      <c r="BD460" s="8">
        <f>IF(Lopen!E459="Krachttraining",Lopen!H459,0)</f>
        <v>0</v>
      </c>
      <c r="BE460" s="144">
        <f>IF(Lopen!E459="Wedstrijd",Lopen!H459,0)</f>
        <v>0</v>
      </c>
    </row>
    <row r="461" spans="1:57">
      <c r="A461" s="199"/>
      <c r="B461" s="83" t="s">
        <v>17</v>
      </c>
      <c r="C461" s="75">
        <v>40906</v>
      </c>
      <c r="D461" s="153"/>
      <c r="E461" s="85">
        <f>IF(Zwemmen!H460&gt;0,1,0)</f>
        <v>0</v>
      </c>
      <c r="F461" s="85">
        <f>IF(Fietsen!I460&gt;0,1,0)</f>
        <v>0</v>
      </c>
      <c r="G461" s="85">
        <f>IF(Lopen!H460&gt;0,1,0)</f>
        <v>0</v>
      </c>
      <c r="H461" s="107"/>
      <c r="I461" s="95">
        <f>IF(Zwemmen!E460="Zwembad Aalst",1,0)</f>
        <v>0</v>
      </c>
      <c r="J461" s="85">
        <f>IF(Zwemmen!E460="Zwembad Brussel",1,0)</f>
        <v>0</v>
      </c>
      <c r="K461" s="85">
        <f>IF(Zwemmen!E460="Zwembad Wachtebeke",1,0)</f>
        <v>0</v>
      </c>
      <c r="L461" s="85">
        <f>IF(Zwemmen!E460="Zwembad Ander",1,0)</f>
        <v>0</v>
      </c>
      <c r="M461" s="85">
        <f>IF(Zwemmen!E460="Open Water Nieuwdonk",1,0)</f>
        <v>0</v>
      </c>
      <c r="N461" s="85">
        <f>IF(Zwemmen!E460="Open Water Ander",1,0)</f>
        <v>0</v>
      </c>
      <c r="O461" s="104"/>
      <c r="P461" s="85">
        <f t="shared" si="19"/>
        <v>0</v>
      </c>
      <c r="Q461" s="85">
        <f t="shared" si="20"/>
        <v>0</v>
      </c>
      <c r="R461" s="104"/>
      <c r="S461" s="89">
        <f>IF(Zwemmen!F460="Techniek",Zwemmen!I460,0)</f>
        <v>0</v>
      </c>
      <c r="T461" s="89">
        <f>IF(Zwemmen!F460="Extensieve uithouding",Zwemmen!I460,0)</f>
        <v>0</v>
      </c>
      <c r="U461" s="89">
        <f>IF(Zwemmen!F460="Intensieve uithouding",Zwemmen!I460,0)</f>
        <v>0</v>
      </c>
      <c r="V461" s="89">
        <f>IF(Zwemmen!F460="Snelheid",Zwemmen!I460,0)</f>
        <v>0</v>
      </c>
      <c r="W461" s="96">
        <f>IF(Zwemmen!F460="Wedstrijd",Zwemmen!I460,0)</f>
        <v>0</v>
      </c>
      <c r="X461" s="124"/>
      <c r="Y461" s="8">
        <f>IF(Fietsen!H460="Wegfiets",Fietsen!I460,0)</f>
        <v>0</v>
      </c>
      <c r="Z461" s="8">
        <f>IF(Fietsen!H460="Tijdritfiets",Fietsen!I460,0)</f>
        <v>0</v>
      </c>
      <c r="AA461" s="8">
        <f>IF(Fietsen!H460="Mountainbike",Fietsen!I460,0)</f>
        <v>0</v>
      </c>
      <c r="AB461" s="124"/>
      <c r="AC461" s="8">
        <f>IF(Fietsen!G460="Weg",Fietsen!I460,0)</f>
        <v>0</v>
      </c>
      <c r="AD461" s="8">
        <f>IF(Fietsen!G460="Rollen",Fietsen!I460,0)</f>
        <v>0</v>
      </c>
      <c r="AE461" s="8">
        <f>IF(Fietsen!G460="Veld",Fietsen!I460,0)</f>
        <v>0</v>
      </c>
      <c r="AF461" s="125"/>
      <c r="AG461" s="8">
        <f>IF(Fietsen!E460="Herstel",Fietsen!I460,0)</f>
        <v>0</v>
      </c>
      <c r="AH461" s="8">
        <f>IF(Fietsen!E460="LSD",Fietsen!I460,0)</f>
        <v>0</v>
      </c>
      <c r="AI461" s="8">
        <f>IF(Fietsen!E460="Extensieve uithouding",Fietsen!I460,0)</f>
        <v>0</v>
      </c>
      <c r="AJ461" s="8">
        <f>IF(Fietsen!E460="Intensieve uithouding",Fietsen!I460,0)</f>
        <v>0</v>
      </c>
      <c r="AK461" s="8">
        <f>IF(Fietsen!E460="Interval/Blokken",Fietsen!I460,0)</f>
        <v>0</v>
      </c>
      <c r="AL461" s="8">
        <f>IF(Fietsen!E460="VO2max",Fietsen!I460,0)</f>
        <v>0</v>
      </c>
      <c r="AM461" s="8">
        <f>IF(Fietsen!E460="Snelheid",Fietsen!I460,0)</f>
        <v>0</v>
      </c>
      <c r="AN461" s="8">
        <f>IF(Fietsen!E460="Souplesse",Fietsen!I460,0)</f>
        <v>0</v>
      </c>
      <c r="AO461" s="8">
        <f>IF(Fietsen!E460="Krachtuithouding",Fietsen!I460,0)</f>
        <v>0</v>
      </c>
      <c r="AP461" s="8">
        <f>IF(Fietsen!E460="Explosieve kracht",Fietsen!I460,0)</f>
        <v>0</v>
      </c>
      <c r="AQ461" s="8">
        <f>IF(Fietsen!E460="Wedstrijd",Fietsen!I460,0)</f>
        <v>0</v>
      </c>
      <c r="AR461" s="125"/>
      <c r="AS461" s="143">
        <f>IF(Lopen!G460="Weg",Lopen!H460,0)</f>
        <v>0</v>
      </c>
      <c r="AT461" s="8">
        <f>IF(Lopen!G460="Veld",Lopen!H460,0)</f>
        <v>0</v>
      </c>
      <c r="AU461" s="8">
        <f>IF(Lopen!G460="Piste",Lopen!H460,0)</f>
        <v>0</v>
      </c>
      <c r="AV461" s="139"/>
      <c r="AW461" s="8">
        <f>IF(Lopen!E460="Herstel",Lopen!H460,0)</f>
        <v>0</v>
      </c>
      <c r="AX461" s="8">
        <f>IF(Lopen!E460="Extensieve duur",Lopen!H460,0)</f>
        <v>0</v>
      </c>
      <c r="AY461" s="8">
        <f>IF(Lopen!E460="Tempoloop",Lopen!H460,0)</f>
        <v>0</v>
      </c>
      <c r="AZ461" s="8">
        <f>IF(Lopen!E460="Wisselloop",Lopen!H460,0)</f>
        <v>0</v>
      </c>
      <c r="BA461" s="8">
        <f>IF(Lopen!E460="Blokloop",Lopen!H460,0)</f>
        <v>0</v>
      </c>
      <c r="BB461" s="8">
        <f>IF(Lopen!E460="Versnellingen",Lopen!H460,0)</f>
        <v>0</v>
      </c>
      <c r="BC461" s="8">
        <f>IF(Lopen!E460="Fartlek",Lopen!H460,0)</f>
        <v>0</v>
      </c>
      <c r="BD461" s="8">
        <f>IF(Lopen!E460="Krachttraining",Lopen!H460,0)</f>
        <v>0</v>
      </c>
      <c r="BE461" s="144">
        <f>IF(Lopen!E460="Wedstrijd",Lopen!H460,0)</f>
        <v>0</v>
      </c>
    </row>
    <row r="462" spans="1:57">
      <c r="A462" s="199"/>
      <c r="B462" s="83" t="s">
        <v>11</v>
      </c>
      <c r="C462" s="75">
        <v>40907</v>
      </c>
      <c r="D462" s="153"/>
      <c r="E462" s="85">
        <f>IF(Zwemmen!H461&gt;0,1,0)</f>
        <v>0</v>
      </c>
      <c r="F462" s="85">
        <f>IF(Fietsen!I461&gt;0,1,0)</f>
        <v>0</v>
      </c>
      <c r="G462" s="85">
        <f>IF(Lopen!H461&gt;0,1,0)</f>
        <v>0</v>
      </c>
      <c r="H462" s="107"/>
      <c r="I462" s="95">
        <f>IF(Zwemmen!E461="Zwembad Aalst",1,0)</f>
        <v>0</v>
      </c>
      <c r="J462" s="85">
        <f>IF(Zwemmen!E461="Zwembad Brussel",1,0)</f>
        <v>0</v>
      </c>
      <c r="K462" s="85">
        <f>IF(Zwemmen!E461="Zwembad Wachtebeke",1,0)</f>
        <v>0</v>
      </c>
      <c r="L462" s="85">
        <f>IF(Zwemmen!E461="Zwembad Ander",1,0)</f>
        <v>0</v>
      </c>
      <c r="M462" s="85">
        <f>IF(Zwemmen!E461="Open Water Nieuwdonk",1,0)</f>
        <v>0</v>
      </c>
      <c r="N462" s="85">
        <f>IF(Zwemmen!E461="Open Water Ander",1,0)</f>
        <v>0</v>
      </c>
      <c r="O462" s="104"/>
      <c r="P462" s="85">
        <f t="shared" si="19"/>
        <v>0</v>
      </c>
      <c r="Q462" s="85">
        <f t="shared" si="20"/>
        <v>0</v>
      </c>
      <c r="R462" s="104"/>
      <c r="S462" s="89">
        <f>IF(Zwemmen!F461="Techniek",Zwemmen!I461,0)</f>
        <v>0</v>
      </c>
      <c r="T462" s="89">
        <f>IF(Zwemmen!F461="Extensieve uithouding",Zwemmen!I461,0)</f>
        <v>0</v>
      </c>
      <c r="U462" s="89">
        <f>IF(Zwemmen!F461="Intensieve uithouding",Zwemmen!I461,0)</f>
        <v>0</v>
      </c>
      <c r="V462" s="89">
        <f>IF(Zwemmen!F461="Snelheid",Zwemmen!I461,0)</f>
        <v>0</v>
      </c>
      <c r="W462" s="96">
        <f>IF(Zwemmen!F461="Wedstrijd",Zwemmen!I461,0)</f>
        <v>0</v>
      </c>
      <c r="X462" s="124"/>
      <c r="Y462" s="8">
        <f>IF(Fietsen!H461="Wegfiets",Fietsen!I461,0)</f>
        <v>0</v>
      </c>
      <c r="Z462" s="8">
        <f>IF(Fietsen!H461="Tijdritfiets",Fietsen!I461,0)</f>
        <v>0</v>
      </c>
      <c r="AA462" s="8">
        <f>IF(Fietsen!H461="Mountainbike",Fietsen!I461,0)</f>
        <v>0</v>
      </c>
      <c r="AB462" s="124"/>
      <c r="AC462" s="8">
        <f>IF(Fietsen!G461="Weg",Fietsen!I461,0)</f>
        <v>0</v>
      </c>
      <c r="AD462" s="8">
        <f>IF(Fietsen!G461="Rollen",Fietsen!I461,0)</f>
        <v>0</v>
      </c>
      <c r="AE462" s="8">
        <f>IF(Fietsen!G461="Veld",Fietsen!I461,0)</f>
        <v>0</v>
      </c>
      <c r="AF462" s="125"/>
      <c r="AG462" s="8">
        <f>IF(Fietsen!E461="Herstel",Fietsen!I461,0)</f>
        <v>0</v>
      </c>
      <c r="AH462" s="8">
        <f>IF(Fietsen!E461="LSD",Fietsen!I461,0)</f>
        <v>0</v>
      </c>
      <c r="AI462" s="8">
        <f>IF(Fietsen!E461="Extensieve uithouding",Fietsen!I461,0)</f>
        <v>0</v>
      </c>
      <c r="AJ462" s="8">
        <f>IF(Fietsen!E461="Intensieve uithouding",Fietsen!I461,0)</f>
        <v>0</v>
      </c>
      <c r="AK462" s="8">
        <f>IF(Fietsen!E461="Interval/Blokken",Fietsen!I461,0)</f>
        <v>0</v>
      </c>
      <c r="AL462" s="8">
        <f>IF(Fietsen!E461="VO2max",Fietsen!I461,0)</f>
        <v>0</v>
      </c>
      <c r="AM462" s="8">
        <f>IF(Fietsen!E461="Snelheid",Fietsen!I461,0)</f>
        <v>0</v>
      </c>
      <c r="AN462" s="8">
        <f>IF(Fietsen!E461="Souplesse",Fietsen!I461,0)</f>
        <v>0</v>
      </c>
      <c r="AO462" s="8">
        <f>IF(Fietsen!E461="Krachtuithouding",Fietsen!I461,0)</f>
        <v>0</v>
      </c>
      <c r="AP462" s="8">
        <f>IF(Fietsen!E461="Explosieve kracht",Fietsen!I461,0)</f>
        <v>0</v>
      </c>
      <c r="AQ462" s="8">
        <f>IF(Fietsen!E461="Wedstrijd",Fietsen!I461,0)</f>
        <v>0</v>
      </c>
      <c r="AR462" s="125"/>
      <c r="AS462" s="143">
        <f>IF(Lopen!G461="Weg",Lopen!H461,0)</f>
        <v>0</v>
      </c>
      <c r="AT462" s="8">
        <f>IF(Lopen!G461="Veld",Lopen!H461,0)</f>
        <v>0</v>
      </c>
      <c r="AU462" s="8">
        <f>IF(Lopen!G461="Piste",Lopen!H461,0)</f>
        <v>0</v>
      </c>
      <c r="AV462" s="139"/>
      <c r="AW462" s="8">
        <f>IF(Lopen!E461="Herstel",Lopen!H461,0)</f>
        <v>0</v>
      </c>
      <c r="AX462" s="8">
        <f>IF(Lopen!E461="Extensieve duur",Lopen!H461,0)</f>
        <v>0</v>
      </c>
      <c r="AY462" s="8">
        <f>IF(Lopen!E461="Tempoloop",Lopen!H461,0)</f>
        <v>0</v>
      </c>
      <c r="AZ462" s="8">
        <f>IF(Lopen!E461="Wisselloop",Lopen!H461,0)</f>
        <v>0</v>
      </c>
      <c r="BA462" s="8">
        <f>IF(Lopen!E461="Blokloop",Lopen!H461,0)</f>
        <v>0</v>
      </c>
      <c r="BB462" s="8">
        <f>IF(Lopen!E461="Versnellingen",Lopen!H461,0)</f>
        <v>0</v>
      </c>
      <c r="BC462" s="8">
        <f>IF(Lopen!E461="Fartlek",Lopen!H461,0)</f>
        <v>0</v>
      </c>
      <c r="BD462" s="8">
        <f>IF(Lopen!E461="Krachttraining",Lopen!H461,0)</f>
        <v>0</v>
      </c>
      <c r="BE462" s="144">
        <f>IF(Lopen!E461="Wedstrijd",Lopen!H461,0)</f>
        <v>0</v>
      </c>
    </row>
    <row r="463" spans="1:57">
      <c r="A463" s="199"/>
      <c r="B463" s="19" t="s">
        <v>12</v>
      </c>
      <c r="C463" s="77">
        <v>40908</v>
      </c>
      <c r="D463" s="153"/>
      <c r="E463" s="86">
        <f>IF(Zwemmen!H462&gt;0,1,0)</f>
        <v>0</v>
      </c>
      <c r="F463" s="86">
        <f>IF(Fietsen!I462&gt;0,1,0)</f>
        <v>0</v>
      </c>
      <c r="G463" s="86">
        <f>IF(Lopen!H462&gt;0,1,0)</f>
        <v>0</v>
      </c>
      <c r="H463" s="107"/>
      <c r="I463" s="97">
        <f>IF(Zwemmen!E462="Zwembad Aalst",1,0)</f>
        <v>0</v>
      </c>
      <c r="J463" s="86">
        <f>IF(Zwemmen!E462="Zwembad Brussel",1,0)</f>
        <v>0</v>
      </c>
      <c r="K463" s="86">
        <f>IF(Zwemmen!E462="Zwembad Wachtebeke",1,0)</f>
        <v>0</v>
      </c>
      <c r="L463" s="86">
        <f>IF(Zwemmen!E462="Zwembad Ander",1,0)</f>
        <v>0</v>
      </c>
      <c r="M463" s="86">
        <f>IF(Zwemmen!E462="Open Water Nieuwdonk",1,0)</f>
        <v>0</v>
      </c>
      <c r="N463" s="86">
        <f>IF(Zwemmen!E462="Open Water Ander",1,0)</f>
        <v>0</v>
      </c>
      <c r="O463" s="104"/>
      <c r="P463" s="86">
        <f t="shared" si="19"/>
        <v>0</v>
      </c>
      <c r="Q463" s="86">
        <f t="shared" si="20"/>
        <v>0</v>
      </c>
      <c r="R463" s="104"/>
      <c r="S463" s="90">
        <f>IF(Zwemmen!F462="Techniek",Zwemmen!I462,0)</f>
        <v>0</v>
      </c>
      <c r="T463" s="90">
        <f>IF(Zwemmen!F462="Extensieve uithouding",Zwemmen!I462,0)</f>
        <v>0</v>
      </c>
      <c r="U463" s="90">
        <f>IF(Zwemmen!F462="Intensieve uithouding",Zwemmen!I462,0)</f>
        <v>0</v>
      </c>
      <c r="V463" s="90">
        <f>IF(Zwemmen!F462="Snelheid",Zwemmen!I462,0)</f>
        <v>0</v>
      </c>
      <c r="W463" s="98">
        <f>IF(Zwemmen!F462="Wedstrijd",Zwemmen!I462,0)</f>
        <v>0</v>
      </c>
      <c r="X463" s="124"/>
      <c r="Y463" s="122">
        <f>IF(Fietsen!H462="Wegfiets",Fietsen!I462,0)</f>
        <v>0</v>
      </c>
      <c r="Z463" s="122">
        <f>IF(Fietsen!H462="Tijdritfiets",Fietsen!I462,0)</f>
        <v>0</v>
      </c>
      <c r="AA463" s="122">
        <f>IF(Fietsen!H462="Mountainbike",Fietsen!I462,0)</f>
        <v>0</v>
      </c>
      <c r="AB463" s="124"/>
      <c r="AC463" s="122">
        <f>IF(Fietsen!G462="Weg",Fietsen!I462,0)</f>
        <v>0</v>
      </c>
      <c r="AD463" s="122">
        <f>IF(Fietsen!G462="Rollen",Fietsen!I462,0)</f>
        <v>0</v>
      </c>
      <c r="AE463" s="122">
        <f>IF(Fietsen!G462="Veld",Fietsen!I462,0)</f>
        <v>0</v>
      </c>
      <c r="AF463" s="125"/>
      <c r="AG463" s="122">
        <f>IF(Fietsen!E462="Herstel",Fietsen!I462,0)</f>
        <v>0</v>
      </c>
      <c r="AH463" s="122">
        <f>IF(Fietsen!E462="LSD",Fietsen!I462,0)</f>
        <v>0</v>
      </c>
      <c r="AI463" s="122">
        <f>IF(Fietsen!E462="Extensieve uithouding",Fietsen!I462,0)</f>
        <v>0</v>
      </c>
      <c r="AJ463" s="122">
        <f>IF(Fietsen!E462="Intensieve uithouding",Fietsen!I462,0)</f>
        <v>0</v>
      </c>
      <c r="AK463" s="122">
        <f>IF(Fietsen!E462="Interval/Blokken",Fietsen!I462,0)</f>
        <v>0</v>
      </c>
      <c r="AL463" s="122">
        <f>IF(Fietsen!E462="VO2max",Fietsen!I462,0)</f>
        <v>0</v>
      </c>
      <c r="AM463" s="122">
        <f>IF(Fietsen!E462="Snelheid",Fietsen!I462,0)</f>
        <v>0</v>
      </c>
      <c r="AN463" s="122">
        <f>IF(Fietsen!E462="Souplesse",Fietsen!I462,0)</f>
        <v>0</v>
      </c>
      <c r="AO463" s="122">
        <f>IF(Fietsen!E462="Krachtuithouding",Fietsen!I462,0)</f>
        <v>0</v>
      </c>
      <c r="AP463" s="122">
        <f>IF(Fietsen!E462="Explosieve kracht",Fietsen!I462,0)</f>
        <v>0</v>
      </c>
      <c r="AQ463" s="122">
        <f>IF(Fietsen!E462="Wedstrijd",Fietsen!I462,0)</f>
        <v>0</v>
      </c>
      <c r="AR463" s="125"/>
      <c r="AS463" s="141">
        <f>IF(Lopen!G462="Weg",Lopen!H462,0)</f>
        <v>0</v>
      </c>
      <c r="AT463" s="122">
        <f>IF(Lopen!G462="Veld",Lopen!H462,0)</f>
        <v>0</v>
      </c>
      <c r="AU463" s="122">
        <f>IF(Lopen!G462="Piste",Lopen!H462,0)</f>
        <v>0</v>
      </c>
      <c r="AV463" s="139"/>
      <c r="AW463" s="122">
        <f>IF(Lopen!E462="Herstel",Lopen!H462,0)</f>
        <v>0</v>
      </c>
      <c r="AX463" s="122">
        <f>IF(Lopen!E462="Extensieve duur",Lopen!H462,0)</f>
        <v>0</v>
      </c>
      <c r="AY463" s="122">
        <f>IF(Lopen!E462="Tempoloop",Lopen!H462,0)</f>
        <v>0</v>
      </c>
      <c r="AZ463" s="122">
        <f>IF(Lopen!E462="Wisselloop",Lopen!H462,0)</f>
        <v>0</v>
      </c>
      <c r="BA463" s="122">
        <f>IF(Lopen!E462="Blokloop",Lopen!H462,0)</f>
        <v>0</v>
      </c>
      <c r="BB463" s="122">
        <f>IF(Lopen!E462="Versnellingen",Lopen!H462,0)</f>
        <v>0</v>
      </c>
      <c r="BC463" s="122">
        <f>IF(Lopen!E462="Fartlek",Lopen!H462,0)</f>
        <v>0</v>
      </c>
      <c r="BD463" s="122">
        <f>IF(Lopen!E462="Krachttraining",Lopen!H462,0)</f>
        <v>0</v>
      </c>
      <c r="BE463" s="142">
        <f>IF(Lopen!E462="Wedstrijd",Lopen!H462,0)</f>
        <v>0</v>
      </c>
    </row>
    <row r="464" spans="1:57" ht="15.75" thickBot="1">
      <c r="A464" s="199"/>
      <c r="B464" s="19" t="s">
        <v>13</v>
      </c>
      <c r="C464" s="77">
        <v>40909</v>
      </c>
      <c r="D464" s="153"/>
      <c r="E464" s="86">
        <f>IF(Zwemmen!H463&gt;0,1,0)</f>
        <v>0</v>
      </c>
      <c r="F464" s="86">
        <f>IF(Fietsen!I463&gt;0,1,0)</f>
        <v>0</v>
      </c>
      <c r="G464" s="86">
        <f>IF(Lopen!H463&gt;0,1,0)</f>
        <v>0</v>
      </c>
      <c r="H464" s="107"/>
      <c r="I464" s="99">
        <f>IF(Zwemmen!E463="Zwembad Aalst",1,0)</f>
        <v>0</v>
      </c>
      <c r="J464" s="100">
        <f>IF(Zwemmen!E463="Zwembad Brussel",1,0)</f>
        <v>0</v>
      </c>
      <c r="K464" s="100">
        <f>IF(Zwemmen!E463="Zwembad Wachtebeke",1,0)</f>
        <v>0</v>
      </c>
      <c r="L464" s="100">
        <f>IF(Zwemmen!E463="Zwembad Ander",1,0)</f>
        <v>0</v>
      </c>
      <c r="M464" s="100">
        <f>IF(Zwemmen!E463="Open Water Nieuwdonk",1,0)</f>
        <v>0</v>
      </c>
      <c r="N464" s="100">
        <f>IF(Zwemmen!E463="Open Water Ander",1,0)</f>
        <v>0</v>
      </c>
      <c r="O464" s="105"/>
      <c r="P464" s="100">
        <f t="shared" si="19"/>
        <v>0</v>
      </c>
      <c r="Q464" s="100">
        <f t="shared" si="20"/>
        <v>0</v>
      </c>
      <c r="R464" s="105"/>
      <c r="S464" s="101">
        <f>IF(Zwemmen!F463="Techniek",Zwemmen!I463,0)</f>
        <v>0</v>
      </c>
      <c r="T464" s="101">
        <f>IF(Zwemmen!F463="Extensieve uithouding",Zwemmen!I463,0)</f>
        <v>0</v>
      </c>
      <c r="U464" s="101">
        <f>IF(Zwemmen!F463="Intensieve uithouding",Zwemmen!I463,0)</f>
        <v>0</v>
      </c>
      <c r="V464" s="101">
        <f>IF(Zwemmen!F463="Snelheid",Zwemmen!I463,0)</f>
        <v>0</v>
      </c>
      <c r="W464" s="102">
        <f>IF(Zwemmen!F463="Wedstrijd",Zwemmen!I463,0)</f>
        <v>0</v>
      </c>
      <c r="X464" s="124"/>
      <c r="Y464" s="122">
        <f>IF(Fietsen!H463="Wegfiets",Fietsen!I463,0)</f>
        <v>0</v>
      </c>
      <c r="Z464" s="122">
        <f>IF(Fietsen!H463="Tijdritfiets",Fietsen!I463,0)</f>
        <v>0</v>
      </c>
      <c r="AA464" s="122">
        <f>IF(Fietsen!H463="Mountainbike",Fietsen!I463,0)</f>
        <v>0</v>
      </c>
      <c r="AB464" s="124"/>
      <c r="AC464" s="122">
        <f>IF(Fietsen!G463="Weg",Fietsen!I463,0)</f>
        <v>0</v>
      </c>
      <c r="AD464" s="122">
        <f>IF(Fietsen!G463="Rollen",Fietsen!I463,0)</f>
        <v>0</v>
      </c>
      <c r="AE464" s="122">
        <f>IF(Fietsen!G463="Veld",Fietsen!I463,0)</f>
        <v>0</v>
      </c>
      <c r="AF464" s="125"/>
      <c r="AG464" s="122">
        <f>IF(Fietsen!E463="Herstel",Fietsen!I463,0)</f>
        <v>0</v>
      </c>
      <c r="AH464" s="122">
        <f>IF(Fietsen!E463="LSD",Fietsen!I463,0)</f>
        <v>0</v>
      </c>
      <c r="AI464" s="122">
        <f>IF(Fietsen!E463="Extensieve uithouding",Fietsen!I463,0)</f>
        <v>0</v>
      </c>
      <c r="AJ464" s="122">
        <f>IF(Fietsen!E463="Intensieve uithouding",Fietsen!I463,0)</f>
        <v>0</v>
      </c>
      <c r="AK464" s="122">
        <f>IF(Fietsen!E463="Interval/Blokken",Fietsen!I463,0)</f>
        <v>0</v>
      </c>
      <c r="AL464" s="122">
        <f>IF(Fietsen!E463="VO2max",Fietsen!I463,0)</f>
        <v>0</v>
      </c>
      <c r="AM464" s="122">
        <f>IF(Fietsen!E463="Snelheid",Fietsen!I463,0)</f>
        <v>0</v>
      </c>
      <c r="AN464" s="122">
        <f>IF(Fietsen!E463="Souplesse",Fietsen!I463,0)</f>
        <v>0</v>
      </c>
      <c r="AO464" s="122">
        <f>IF(Fietsen!E463="Krachtuithouding",Fietsen!I463,0)</f>
        <v>0</v>
      </c>
      <c r="AP464" s="122">
        <f>IF(Fietsen!E463="Explosieve kracht",Fietsen!I463,0)</f>
        <v>0</v>
      </c>
      <c r="AQ464" s="122">
        <f>IF(Fietsen!E463="Wedstrijd",Fietsen!I463,0)</f>
        <v>0</v>
      </c>
      <c r="AR464" s="125"/>
      <c r="AS464" s="145">
        <f>IF(Lopen!G463="Weg",Lopen!H463,0)</f>
        <v>0</v>
      </c>
      <c r="AT464" s="146">
        <f>IF(Lopen!G463="Veld",Lopen!H463,0)</f>
        <v>0</v>
      </c>
      <c r="AU464" s="146">
        <f>IF(Lopen!G463="Piste",Lopen!H463,0)</f>
        <v>0</v>
      </c>
      <c r="AV464" s="147"/>
      <c r="AW464" s="146">
        <f>IF(Lopen!E463="Herstel",Lopen!H463,0)</f>
        <v>0</v>
      </c>
      <c r="AX464" s="146">
        <f>IF(Lopen!E463="Extensieve duur",Lopen!H463,0)</f>
        <v>0</v>
      </c>
      <c r="AY464" s="146">
        <f>IF(Lopen!E463="Tempoloop",Lopen!H463,0)</f>
        <v>0</v>
      </c>
      <c r="AZ464" s="146">
        <f>IF(Lopen!E463="Wisselloop",Lopen!H463,0)</f>
        <v>0</v>
      </c>
      <c r="BA464" s="146">
        <f>IF(Lopen!E463="Blokloop",Lopen!H463,0)</f>
        <v>0</v>
      </c>
      <c r="BB464" s="146">
        <f>IF(Lopen!E463="Versnellingen",Lopen!H463,0)</f>
        <v>0</v>
      </c>
      <c r="BC464" s="146">
        <f>IF(Lopen!E463="Fartlek",Lopen!H463,0)</f>
        <v>0</v>
      </c>
      <c r="BD464" s="146">
        <f>IF(Lopen!E463="Krachttraining",Lopen!H463,0)</f>
        <v>0</v>
      </c>
      <c r="BE464" s="148">
        <f>IF(Lopen!E463="Wedstrijd",Lopen!H463,0)</f>
        <v>0</v>
      </c>
    </row>
  </sheetData>
  <mergeCells count="72">
    <mergeCell ref="I3:W3"/>
    <mergeCell ref="A73:A79"/>
    <mergeCell ref="B6:C6"/>
    <mergeCell ref="A7:A9"/>
    <mergeCell ref="A10:A16"/>
    <mergeCell ref="A17:A23"/>
    <mergeCell ref="A24:A30"/>
    <mergeCell ref="A31:A37"/>
    <mergeCell ref="A38:A44"/>
    <mergeCell ref="A45:A51"/>
    <mergeCell ref="A52:A58"/>
    <mergeCell ref="A59:A65"/>
    <mergeCell ref="A66:A72"/>
    <mergeCell ref="A157:A163"/>
    <mergeCell ref="A80:A86"/>
    <mergeCell ref="A87:A93"/>
    <mergeCell ref="A94:A100"/>
    <mergeCell ref="A101:A107"/>
    <mergeCell ref="A108:A114"/>
    <mergeCell ref="A115:A121"/>
    <mergeCell ref="A122:A128"/>
    <mergeCell ref="A129:A135"/>
    <mergeCell ref="A136:A142"/>
    <mergeCell ref="A143:A149"/>
    <mergeCell ref="A150:A156"/>
    <mergeCell ref="A318:A324"/>
    <mergeCell ref="A360:A366"/>
    <mergeCell ref="A367:A373"/>
    <mergeCell ref="A241:A247"/>
    <mergeCell ref="A164:A170"/>
    <mergeCell ref="A171:A177"/>
    <mergeCell ref="A178:A184"/>
    <mergeCell ref="A185:A191"/>
    <mergeCell ref="A192:A198"/>
    <mergeCell ref="A199:A205"/>
    <mergeCell ref="A206:A212"/>
    <mergeCell ref="A213:A219"/>
    <mergeCell ref="A220:A226"/>
    <mergeCell ref="A227:A233"/>
    <mergeCell ref="A234:A240"/>
    <mergeCell ref="A1:AS1"/>
    <mergeCell ref="Y3:AQ3"/>
    <mergeCell ref="AS3:BE3"/>
    <mergeCell ref="E3:G3"/>
    <mergeCell ref="A395:A401"/>
    <mergeCell ref="A325:A331"/>
    <mergeCell ref="A248:A254"/>
    <mergeCell ref="A255:A261"/>
    <mergeCell ref="A262:A268"/>
    <mergeCell ref="A269:A275"/>
    <mergeCell ref="A276:A282"/>
    <mergeCell ref="A283:A289"/>
    <mergeCell ref="A290:A296"/>
    <mergeCell ref="A297:A303"/>
    <mergeCell ref="A304:A310"/>
    <mergeCell ref="A311:A317"/>
    <mergeCell ref="A458:A464"/>
    <mergeCell ref="A416:A422"/>
    <mergeCell ref="A423:A429"/>
    <mergeCell ref="A430:A436"/>
    <mergeCell ref="A437:A443"/>
    <mergeCell ref="A444:A450"/>
    <mergeCell ref="A451:A457"/>
    <mergeCell ref="A409:A415"/>
    <mergeCell ref="A332:A338"/>
    <mergeCell ref="A339:A345"/>
    <mergeCell ref="A346:A352"/>
    <mergeCell ref="A353:A359"/>
    <mergeCell ref="A374:A380"/>
    <mergeCell ref="A381:A387"/>
    <mergeCell ref="A388:A394"/>
    <mergeCell ref="A402:A40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33"/>
  <sheetViews>
    <sheetView workbookViewId="0">
      <selection activeCell="L12" sqref="L12"/>
    </sheetView>
  </sheetViews>
  <sheetFormatPr defaultRowHeight="15"/>
  <cols>
    <col min="1" max="1" width="26.85546875" bestFit="1" customWidth="1"/>
    <col min="2" max="2" width="9.7109375" bestFit="1" customWidth="1"/>
    <col min="3" max="3" width="8.7109375" bestFit="1" customWidth="1"/>
    <col min="4" max="4" width="2.28515625" customWidth="1"/>
    <col min="5" max="5" width="26.85546875" bestFit="1" customWidth="1"/>
    <col min="6" max="6" width="9.7109375" bestFit="1" customWidth="1"/>
    <col min="7" max="7" width="7" bestFit="1" customWidth="1"/>
    <col min="8" max="8" width="2.28515625" customWidth="1"/>
    <col min="9" max="9" width="26.85546875" bestFit="1" customWidth="1"/>
    <col min="10" max="10" width="9.7109375" bestFit="1" customWidth="1"/>
    <col min="11" max="11" width="7" bestFit="1" customWidth="1"/>
  </cols>
  <sheetData>
    <row r="1" spans="1:11" ht="26.25">
      <c r="A1" s="213" t="s">
        <v>205</v>
      </c>
      <c r="B1" s="214"/>
      <c r="C1" s="214"/>
      <c r="D1" s="214"/>
      <c r="E1" s="214"/>
      <c r="F1" s="214"/>
      <c r="G1" s="214"/>
      <c r="H1" s="214"/>
      <c r="I1" s="214"/>
      <c r="J1" s="214"/>
      <c r="K1" s="215"/>
    </row>
    <row r="2" spans="1:11" ht="21.75" thickBot="1">
      <c r="A2" s="219" t="s">
        <v>204</v>
      </c>
      <c r="B2" s="220"/>
      <c r="C2" s="220"/>
      <c r="D2" s="220"/>
      <c r="E2" s="220"/>
      <c r="F2" s="220"/>
      <c r="G2" s="220"/>
      <c r="H2" s="220"/>
      <c r="I2" s="220"/>
      <c r="J2" s="220"/>
      <c r="K2" s="221"/>
    </row>
    <row r="3" spans="1:11" ht="15.75" thickBot="1"/>
    <row r="4" spans="1:11" ht="18.75">
      <c r="A4" s="216" t="s">
        <v>101</v>
      </c>
      <c r="B4" s="217"/>
      <c r="C4" s="218"/>
      <c r="D4" s="168"/>
      <c r="E4" s="216" t="s">
        <v>89</v>
      </c>
      <c r="F4" s="217"/>
      <c r="G4" s="218"/>
      <c r="H4" s="168"/>
      <c r="I4" s="216" t="s">
        <v>90</v>
      </c>
      <c r="J4" s="217"/>
      <c r="K4" s="218"/>
    </row>
    <row r="5" spans="1:11">
      <c r="A5" s="158" t="s">
        <v>172</v>
      </c>
      <c r="B5" s="169">
        <f>Jaartotalen!E6</f>
        <v>0</v>
      </c>
      <c r="C5" s="160"/>
      <c r="E5" s="158" t="s">
        <v>172</v>
      </c>
      <c r="F5" s="169">
        <f>Jaartotalen!F6</f>
        <v>0</v>
      </c>
      <c r="G5" s="160"/>
      <c r="I5" s="158" t="s">
        <v>172</v>
      </c>
      <c r="J5" s="169">
        <f>Jaartotalen!G6</f>
        <v>0</v>
      </c>
      <c r="K5" s="160"/>
    </row>
    <row r="6" spans="1:11">
      <c r="A6" s="158" t="s">
        <v>170</v>
      </c>
      <c r="B6" s="170">
        <f>Maandtotalen!B24</f>
        <v>0</v>
      </c>
      <c r="C6" s="160"/>
      <c r="E6" s="158" t="s">
        <v>170</v>
      </c>
      <c r="F6" s="170">
        <f>Maandtotalen!F24</f>
        <v>0</v>
      </c>
      <c r="G6" s="160"/>
      <c r="I6" s="158" t="s">
        <v>170</v>
      </c>
      <c r="J6" s="170">
        <f>Maandtotalen!J24</f>
        <v>0</v>
      </c>
      <c r="K6" s="160"/>
    </row>
    <row r="7" spans="1:11">
      <c r="A7" s="158" t="s">
        <v>171</v>
      </c>
      <c r="B7" s="171">
        <f>Maandtotalen!C24</f>
        <v>0</v>
      </c>
      <c r="C7" s="160"/>
      <c r="E7" s="158" t="s">
        <v>171</v>
      </c>
      <c r="F7" s="171">
        <f>Maandtotalen!G24</f>
        <v>0</v>
      </c>
      <c r="G7" s="160"/>
      <c r="I7" s="158" t="s">
        <v>171</v>
      </c>
      <c r="J7" s="171">
        <f>Maandtotalen!K24</f>
        <v>0</v>
      </c>
      <c r="K7" s="160"/>
    </row>
    <row r="8" spans="1:11">
      <c r="A8" s="158" t="s">
        <v>180</v>
      </c>
      <c r="B8" s="110" t="e">
        <f>Maandtotalen!D24</f>
        <v>#DIV/0!</v>
      </c>
      <c r="C8" s="160"/>
      <c r="E8" s="158" t="s">
        <v>180</v>
      </c>
      <c r="F8" s="110" t="e">
        <f>Maandtotalen!H24</f>
        <v>#DIV/0!</v>
      </c>
      <c r="G8" s="160"/>
      <c r="I8" s="158" t="s">
        <v>180</v>
      </c>
      <c r="J8" s="110" t="e">
        <f>Maandtotalen!L24</f>
        <v>#DIV/0!</v>
      </c>
      <c r="K8" s="160"/>
    </row>
    <row r="9" spans="1:11">
      <c r="A9" s="158"/>
      <c r="B9" s="169"/>
      <c r="C9" s="160"/>
      <c r="E9" s="158"/>
      <c r="F9" s="169"/>
      <c r="G9" s="160"/>
      <c r="I9" s="158"/>
      <c r="J9" s="169"/>
      <c r="K9" s="160"/>
    </row>
    <row r="10" spans="1:11">
      <c r="A10" s="158" t="s">
        <v>174</v>
      </c>
      <c r="B10" s="169">
        <f>Jaartotalen!P6</f>
        <v>0</v>
      </c>
      <c r="C10" s="160"/>
      <c r="E10" s="158" t="s">
        <v>181</v>
      </c>
      <c r="F10" s="170">
        <f>Jaartotalen!AC6</f>
        <v>0</v>
      </c>
      <c r="G10" s="161" t="e">
        <f>Jaartotalen!AC5</f>
        <v>#DIV/0!</v>
      </c>
      <c r="I10" s="158" t="s">
        <v>181</v>
      </c>
      <c r="J10" s="170">
        <f>Jaartotalen!AS6</f>
        <v>0</v>
      </c>
      <c r="K10" s="161" t="e">
        <f>Jaartotalen!AS5</f>
        <v>#DIV/0!</v>
      </c>
    </row>
    <row r="11" spans="1:11">
      <c r="A11" s="158" t="s">
        <v>173</v>
      </c>
      <c r="B11" s="169">
        <f>Jaartotalen!Q6</f>
        <v>0</v>
      </c>
      <c r="C11" s="160"/>
      <c r="E11" s="158" t="s">
        <v>182</v>
      </c>
      <c r="F11" s="170">
        <f>Jaartotalen!AD6</f>
        <v>0</v>
      </c>
      <c r="G11" s="161" t="e">
        <f>Jaartotalen!AD5</f>
        <v>#DIV/0!</v>
      </c>
      <c r="I11" s="158" t="s">
        <v>183</v>
      </c>
      <c r="J11" s="170">
        <f>Jaartotalen!AT6</f>
        <v>0</v>
      </c>
      <c r="K11" s="161" t="e">
        <f>Jaartotalen!AT5</f>
        <v>#DIV/0!</v>
      </c>
    </row>
    <row r="12" spans="1:11">
      <c r="A12" s="158"/>
      <c r="B12" s="169"/>
      <c r="C12" s="160"/>
      <c r="E12" s="158" t="s">
        <v>183</v>
      </c>
      <c r="F12" s="170">
        <f>Jaartotalen!AE6</f>
        <v>0</v>
      </c>
      <c r="G12" s="161" t="e">
        <f>Jaartotalen!AE5</f>
        <v>#DIV/0!</v>
      </c>
      <c r="I12" s="158" t="s">
        <v>196</v>
      </c>
      <c r="J12" s="170">
        <f>Jaartotalen!AU6</f>
        <v>0</v>
      </c>
      <c r="K12" s="161" t="e">
        <f>Jaartotalen!AU5</f>
        <v>#DIV/0!</v>
      </c>
    </row>
    <row r="13" spans="1:11">
      <c r="A13" s="167" t="s">
        <v>203</v>
      </c>
      <c r="B13" s="169"/>
      <c r="C13" s="160"/>
      <c r="E13" s="158"/>
      <c r="F13" s="169"/>
      <c r="G13" s="160"/>
      <c r="I13" s="158"/>
      <c r="J13" s="170"/>
      <c r="K13" s="161"/>
    </row>
    <row r="14" spans="1:11">
      <c r="A14" s="158" t="s">
        <v>176</v>
      </c>
      <c r="B14" s="171">
        <f>Jaartotalen!S6</f>
        <v>0</v>
      </c>
      <c r="C14" s="161" t="e">
        <f>Jaartotalen!S5</f>
        <v>#DIV/0!</v>
      </c>
      <c r="E14" s="158" t="s">
        <v>184</v>
      </c>
      <c r="F14" s="170">
        <f>Jaartotalen!Y6</f>
        <v>0</v>
      </c>
      <c r="G14" s="161" t="e">
        <f>Jaartotalen!Y5</f>
        <v>#DIV/0!</v>
      </c>
      <c r="I14" s="158"/>
      <c r="J14" s="170"/>
      <c r="K14" s="161"/>
    </row>
    <row r="15" spans="1:11">
      <c r="A15" s="158" t="s">
        <v>177</v>
      </c>
      <c r="B15" s="171">
        <f>Jaartotalen!T6</f>
        <v>0</v>
      </c>
      <c r="C15" s="161" t="e">
        <f>Jaartotalen!T5</f>
        <v>#DIV/0!</v>
      </c>
      <c r="E15" s="158" t="s">
        <v>185</v>
      </c>
      <c r="F15" s="170">
        <f>Jaartotalen!Z6</f>
        <v>0</v>
      </c>
      <c r="G15" s="161" t="e">
        <f>Jaartotalen!Z5</f>
        <v>#DIV/0!</v>
      </c>
      <c r="I15" s="166" t="s">
        <v>203</v>
      </c>
      <c r="J15" s="169"/>
      <c r="K15" s="160"/>
    </row>
    <row r="16" spans="1:11">
      <c r="A16" s="158" t="s">
        <v>175</v>
      </c>
      <c r="B16" s="171">
        <f>Jaartotalen!U6</f>
        <v>0</v>
      </c>
      <c r="C16" s="161" t="e">
        <f>Jaartotalen!U5</f>
        <v>#DIV/0!</v>
      </c>
      <c r="E16" s="158" t="s">
        <v>186</v>
      </c>
      <c r="F16" s="170">
        <f>Jaartotalen!AA6</f>
        <v>0</v>
      </c>
      <c r="G16" s="161" t="e">
        <f>Jaartotalen!AA5</f>
        <v>#DIV/0!</v>
      </c>
      <c r="I16" s="158" t="s">
        <v>187</v>
      </c>
      <c r="J16" s="170">
        <f>Jaartotalen!AW6</f>
        <v>0</v>
      </c>
      <c r="K16" s="161" t="e">
        <f>Jaartotalen!AW5</f>
        <v>#DIV/0!</v>
      </c>
    </row>
    <row r="17" spans="1:11">
      <c r="A17" s="158" t="s">
        <v>178</v>
      </c>
      <c r="B17" s="171">
        <f>Jaartotalen!V6</f>
        <v>0</v>
      </c>
      <c r="C17" s="161" t="e">
        <f>Jaartotalen!V5</f>
        <v>#DIV/0!</v>
      </c>
      <c r="E17" s="158"/>
      <c r="F17" s="170"/>
      <c r="G17" s="161"/>
      <c r="I17" s="158" t="s">
        <v>189</v>
      </c>
      <c r="J17" s="170">
        <f>Jaartotalen!AX6</f>
        <v>0</v>
      </c>
      <c r="K17" s="161" t="e">
        <f>Jaartotalen!AX5</f>
        <v>#DIV/0!</v>
      </c>
    </row>
    <row r="18" spans="1:11">
      <c r="A18" s="158" t="s">
        <v>179</v>
      </c>
      <c r="B18" s="171">
        <f>Jaartotalen!W6</f>
        <v>0</v>
      </c>
      <c r="C18" s="161" t="e">
        <f>Jaartotalen!W5</f>
        <v>#DIV/0!</v>
      </c>
      <c r="E18" s="166" t="s">
        <v>203</v>
      </c>
      <c r="F18" s="169"/>
      <c r="G18" s="160"/>
      <c r="I18" s="158" t="s">
        <v>197</v>
      </c>
      <c r="J18" s="170">
        <f>Jaartotalen!AY6</f>
        <v>0</v>
      </c>
      <c r="K18" s="161" t="e">
        <f>Jaartotalen!AY5</f>
        <v>#DIV/0!</v>
      </c>
    </row>
    <row r="19" spans="1:11">
      <c r="A19" s="158"/>
      <c r="B19" s="159"/>
      <c r="C19" s="160"/>
      <c r="E19" s="158" t="s">
        <v>187</v>
      </c>
      <c r="F19" s="170">
        <f>Jaartotalen!AG6</f>
        <v>0</v>
      </c>
      <c r="G19" s="161" t="e">
        <f>Jaartotalen!AG5</f>
        <v>#DIV/0!</v>
      </c>
      <c r="I19" s="158" t="s">
        <v>198</v>
      </c>
      <c r="J19" s="170">
        <f>Jaartotalen!AZ6</f>
        <v>0</v>
      </c>
      <c r="K19" s="161" t="e">
        <f>Jaartotalen!AZ5</f>
        <v>#DIV/0!</v>
      </c>
    </row>
    <row r="20" spans="1:11">
      <c r="A20" s="158"/>
      <c r="B20" s="159"/>
      <c r="C20" s="160"/>
      <c r="E20" s="158" t="s">
        <v>188</v>
      </c>
      <c r="F20" s="170">
        <f>Jaartotalen!AH6</f>
        <v>0</v>
      </c>
      <c r="G20" s="161" t="e">
        <f>Jaartotalen!AH5</f>
        <v>#DIV/0!</v>
      </c>
      <c r="I20" s="158" t="s">
        <v>199</v>
      </c>
      <c r="J20" s="170">
        <f>Jaartotalen!BA6</f>
        <v>0</v>
      </c>
      <c r="K20" s="161" t="e">
        <f>Jaartotalen!BA5</f>
        <v>#DIV/0!</v>
      </c>
    </row>
    <row r="21" spans="1:11">
      <c r="A21" s="158"/>
      <c r="B21" s="159"/>
      <c r="C21" s="160"/>
      <c r="E21" s="158" t="s">
        <v>189</v>
      </c>
      <c r="F21" s="170">
        <f>Jaartotalen!AI6</f>
        <v>0</v>
      </c>
      <c r="G21" s="161" t="e">
        <f>Jaartotalen!AI5</f>
        <v>#DIV/0!</v>
      </c>
      <c r="I21" s="158" t="s">
        <v>200</v>
      </c>
      <c r="J21" s="170">
        <f>Jaartotalen!BB6</f>
        <v>0</v>
      </c>
      <c r="K21" s="161" t="e">
        <f>Jaartotalen!BB5</f>
        <v>#DIV/0!</v>
      </c>
    </row>
    <row r="22" spans="1:11">
      <c r="A22" s="158"/>
      <c r="B22" s="159"/>
      <c r="C22" s="160"/>
      <c r="E22" s="158" t="s">
        <v>190</v>
      </c>
      <c r="F22" s="170">
        <f>Jaartotalen!AJ6</f>
        <v>0</v>
      </c>
      <c r="G22" s="161" t="e">
        <f>Jaartotalen!AJ5</f>
        <v>#DIV/0!</v>
      </c>
      <c r="I22" s="158" t="s">
        <v>201</v>
      </c>
      <c r="J22" s="170">
        <f>Jaartotalen!BC6</f>
        <v>0</v>
      </c>
      <c r="K22" s="161" t="e">
        <f>Jaartotalen!BC5</f>
        <v>#DIV/0!</v>
      </c>
    </row>
    <row r="23" spans="1:11">
      <c r="A23" s="158"/>
      <c r="B23" s="159"/>
      <c r="C23" s="160"/>
      <c r="E23" s="158" t="s">
        <v>191</v>
      </c>
      <c r="F23" s="170">
        <f>Jaartotalen!AK6</f>
        <v>0</v>
      </c>
      <c r="G23" s="161" t="e">
        <f>Jaartotalen!AK5</f>
        <v>#DIV/0!</v>
      </c>
      <c r="I23" s="158" t="s">
        <v>202</v>
      </c>
      <c r="J23" s="170">
        <f>Jaartotalen!BD6</f>
        <v>0</v>
      </c>
      <c r="K23" s="161" t="e">
        <f>Jaartotalen!BD5</f>
        <v>#DIV/0!</v>
      </c>
    </row>
    <row r="24" spans="1:11">
      <c r="A24" s="158"/>
      <c r="B24" s="159"/>
      <c r="C24" s="160"/>
      <c r="E24" s="158" t="s">
        <v>192</v>
      </c>
      <c r="F24" s="170">
        <f>Jaartotalen!AL6</f>
        <v>0</v>
      </c>
      <c r="G24" s="161" t="e">
        <f>Jaartotalen!AL5</f>
        <v>#DIV/0!</v>
      </c>
      <c r="I24" s="158" t="s">
        <v>179</v>
      </c>
      <c r="J24" s="170">
        <f>Jaartotalen!BE6</f>
        <v>0</v>
      </c>
      <c r="K24" s="161" t="e">
        <f>Jaartotalen!BE5</f>
        <v>#DIV/0!</v>
      </c>
    </row>
    <row r="25" spans="1:11">
      <c r="A25" s="158"/>
      <c r="B25" s="159"/>
      <c r="C25" s="160"/>
      <c r="E25" s="158" t="s">
        <v>178</v>
      </c>
      <c r="F25" s="170">
        <f>Jaartotalen!AM6</f>
        <v>0</v>
      </c>
      <c r="G25" s="161" t="e">
        <f>Jaartotalen!AM5</f>
        <v>#DIV/0!</v>
      </c>
      <c r="I25" s="158"/>
      <c r="J25" s="169"/>
      <c r="K25" s="160"/>
    </row>
    <row r="26" spans="1:11">
      <c r="A26" s="158"/>
      <c r="B26" s="159"/>
      <c r="C26" s="160"/>
      <c r="E26" s="158" t="s">
        <v>193</v>
      </c>
      <c r="F26" s="170">
        <f>Jaartotalen!AN6</f>
        <v>0</v>
      </c>
      <c r="G26" s="161" t="e">
        <f>Jaartotalen!AN5</f>
        <v>#DIV/0!</v>
      </c>
      <c r="I26" s="158"/>
      <c r="J26" s="169"/>
      <c r="K26" s="160"/>
    </row>
    <row r="27" spans="1:11">
      <c r="A27" s="158"/>
      <c r="B27" s="159"/>
      <c r="C27" s="160"/>
      <c r="E27" s="158" t="s">
        <v>194</v>
      </c>
      <c r="F27" s="170">
        <f>Jaartotalen!AO6</f>
        <v>0</v>
      </c>
      <c r="G27" s="161" t="e">
        <f>Jaartotalen!AO5</f>
        <v>#DIV/0!</v>
      </c>
      <c r="I27" s="158"/>
      <c r="J27" s="169"/>
      <c r="K27" s="160"/>
    </row>
    <row r="28" spans="1:11">
      <c r="A28" s="158"/>
      <c r="B28" s="159"/>
      <c r="C28" s="160"/>
      <c r="E28" s="158" t="s">
        <v>195</v>
      </c>
      <c r="F28" s="170">
        <f>Jaartotalen!AP6</f>
        <v>0</v>
      </c>
      <c r="G28" s="161" t="e">
        <f>Jaartotalen!AP5</f>
        <v>#DIV/0!</v>
      </c>
      <c r="I28" s="158"/>
      <c r="J28" s="169"/>
      <c r="K28" s="160"/>
    </row>
    <row r="29" spans="1:11" ht="15.75" thickBot="1">
      <c r="A29" s="162"/>
      <c r="B29" s="163"/>
      <c r="C29" s="164"/>
      <c r="E29" s="162" t="s">
        <v>179</v>
      </c>
      <c r="F29" s="172">
        <f>Jaartotalen!AQ6</f>
        <v>0</v>
      </c>
      <c r="G29" s="165" t="e">
        <f>Jaartotalen!AQ5</f>
        <v>#DIV/0!</v>
      </c>
      <c r="I29" s="162"/>
      <c r="J29" s="151"/>
      <c r="K29" s="164"/>
    </row>
    <row r="32" spans="1:11">
      <c r="A32" s="173"/>
    </row>
    <row r="33" spans="1:1">
      <c r="A33" s="173"/>
    </row>
  </sheetData>
  <mergeCells count="5">
    <mergeCell ref="A1:K1"/>
    <mergeCell ref="A4:C4"/>
    <mergeCell ref="E4:G4"/>
    <mergeCell ref="I4:K4"/>
    <mergeCell ref="A2:K2"/>
  </mergeCells>
  <pageMargins left="0.27559055118110237" right="0.55118110236220474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B1" sqref="B1"/>
    </sheetView>
  </sheetViews>
  <sheetFormatPr defaultRowHeight="15"/>
  <cols>
    <col min="1" max="1" width="15.42578125" bestFit="1" customWidth="1"/>
    <col min="2" max="2" width="22.85546875" bestFit="1" customWidth="1"/>
    <col min="3" max="4" width="21.140625" bestFit="1" customWidth="1"/>
    <col min="5" max="5" width="15.42578125" bestFit="1" customWidth="1"/>
  </cols>
  <sheetData>
    <row r="1" spans="1:5">
      <c r="A1" t="s">
        <v>101</v>
      </c>
      <c r="B1" t="s">
        <v>126</v>
      </c>
      <c r="C1" t="s">
        <v>132</v>
      </c>
      <c r="D1" t="s">
        <v>137</v>
      </c>
      <c r="E1" t="s">
        <v>137</v>
      </c>
    </row>
    <row r="2" spans="1:5">
      <c r="A2" t="s">
        <v>118</v>
      </c>
      <c r="B2" t="s">
        <v>127</v>
      </c>
      <c r="C2" t="s">
        <v>134</v>
      </c>
      <c r="D2" t="s">
        <v>138</v>
      </c>
      <c r="E2" t="s">
        <v>149</v>
      </c>
    </row>
    <row r="3" spans="1:5">
      <c r="A3" t="s">
        <v>119</v>
      </c>
      <c r="B3" t="s">
        <v>128</v>
      </c>
      <c r="C3" t="s">
        <v>135</v>
      </c>
      <c r="D3" t="s">
        <v>134</v>
      </c>
      <c r="E3" t="s">
        <v>150</v>
      </c>
    </row>
    <row r="4" spans="1:5">
      <c r="A4" t="s">
        <v>120</v>
      </c>
      <c r="B4" t="s">
        <v>129</v>
      </c>
      <c r="C4" t="s">
        <v>133</v>
      </c>
      <c r="D4" t="s">
        <v>135</v>
      </c>
      <c r="E4" t="s">
        <v>151</v>
      </c>
    </row>
    <row r="5" spans="1:5">
      <c r="A5" t="s">
        <v>121</v>
      </c>
      <c r="B5" t="s">
        <v>130</v>
      </c>
      <c r="C5" t="s">
        <v>136</v>
      </c>
      <c r="D5" t="s">
        <v>139</v>
      </c>
      <c r="E5" t="s">
        <v>152</v>
      </c>
    </row>
    <row r="6" spans="1:5">
      <c r="A6" t="s">
        <v>122</v>
      </c>
      <c r="B6" t="s">
        <v>131</v>
      </c>
      <c r="D6" t="s">
        <v>140</v>
      </c>
      <c r="E6" t="s">
        <v>153</v>
      </c>
    </row>
    <row r="7" spans="1:5">
      <c r="A7" t="s">
        <v>123</v>
      </c>
      <c r="D7" t="s">
        <v>133</v>
      </c>
      <c r="E7" t="s">
        <v>154</v>
      </c>
    </row>
    <row r="8" spans="1:5">
      <c r="A8" t="s">
        <v>124</v>
      </c>
      <c r="D8" t="s">
        <v>141</v>
      </c>
      <c r="E8" t="s">
        <v>155</v>
      </c>
    </row>
    <row r="9" spans="1:5">
      <c r="A9" t="s">
        <v>125</v>
      </c>
      <c r="D9" t="s">
        <v>142</v>
      </c>
      <c r="E9" t="s">
        <v>136</v>
      </c>
    </row>
    <row r="10" spans="1:5">
      <c r="D10" t="s">
        <v>143</v>
      </c>
    </row>
    <row r="11" spans="1:5">
      <c r="D11" t="s">
        <v>136</v>
      </c>
    </row>
    <row r="13" spans="1:5">
      <c r="E13" t="s">
        <v>146</v>
      </c>
    </row>
    <row r="14" spans="1:5">
      <c r="E14" t="s">
        <v>148</v>
      </c>
    </row>
    <row r="15" spans="1:5">
      <c r="D15" t="s">
        <v>144</v>
      </c>
      <c r="E15" t="s">
        <v>156</v>
      </c>
    </row>
    <row r="16" spans="1:5">
      <c r="D16" t="s">
        <v>145</v>
      </c>
    </row>
    <row r="17" spans="4:4">
      <c r="D17" t="s">
        <v>119</v>
      </c>
    </row>
    <row r="21" spans="4:4">
      <c r="D21" t="s">
        <v>146</v>
      </c>
    </row>
    <row r="22" spans="4:4">
      <c r="D22" t="s">
        <v>147</v>
      </c>
    </row>
    <row r="23" spans="4:4">
      <c r="D23" t="s">
        <v>148</v>
      </c>
    </row>
  </sheetData>
  <sheetProtection password="C724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9</vt:i4>
      </vt:variant>
      <vt:variant>
        <vt:lpstr>Benoemde bereiken</vt:lpstr>
      </vt:variant>
      <vt:variant>
        <vt:i4>9</vt:i4>
      </vt:variant>
    </vt:vector>
  </HeadingPairs>
  <TitlesOfParts>
    <vt:vector size="18" baseType="lpstr">
      <vt:lpstr>Algemeen</vt:lpstr>
      <vt:lpstr>Zwemmen</vt:lpstr>
      <vt:lpstr>Fietsen</vt:lpstr>
      <vt:lpstr>Lopen</vt:lpstr>
      <vt:lpstr>Weektotalen</vt:lpstr>
      <vt:lpstr>Maandtotalen</vt:lpstr>
      <vt:lpstr>Jaartotalen</vt:lpstr>
      <vt:lpstr>Samenvatting</vt:lpstr>
      <vt:lpstr>Input</vt:lpstr>
      <vt:lpstr>Disciplines</vt:lpstr>
      <vt:lpstr>Fietsen</vt:lpstr>
      <vt:lpstr>Fietsparcoursen</vt:lpstr>
      <vt:lpstr>Fietsvormen</vt:lpstr>
      <vt:lpstr>Loopparcoursen</vt:lpstr>
      <vt:lpstr>Loopvormen</vt:lpstr>
      <vt:lpstr>Zwemparcoursen</vt:lpstr>
      <vt:lpstr>Zwemtrainingen</vt:lpstr>
      <vt:lpstr>Zwemvormen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deboe</dc:creator>
  <cp:lastModifiedBy>deboe</cp:lastModifiedBy>
  <cp:lastPrinted>2010-09-28T14:05:52Z</cp:lastPrinted>
  <dcterms:created xsi:type="dcterms:W3CDTF">2010-09-24T05:11:19Z</dcterms:created>
  <dcterms:modified xsi:type="dcterms:W3CDTF">2010-10-29T14:39:23Z</dcterms:modified>
</cp:coreProperties>
</file>