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10545" activeTab="2"/>
  </bookViews>
  <sheets>
    <sheet name="Berekening Onkosten" sheetId="1" r:id="rId1"/>
    <sheet name="Vergelijking prijzen" sheetId="3" r:id="rId2"/>
    <sheet name="Vertrekdatum" sheetId="4" r:id="rId3"/>
  </sheets>
  <calcPr calcId="145621"/>
</workbook>
</file>

<file path=xl/calcChain.xml><?xml version="1.0" encoding="utf-8"?>
<calcChain xmlns="http://schemas.openxmlformats.org/spreadsheetml/2006/main">
  <c r="E7" i="3" l="1"/>
  <c r="I4" i="3"/>
  <c r="I3" i="3"/>
  <c r="J3" i="3" s="1"/>
  <c r="J10" i="3" s="1"/>
  <c r="I15" i="3"/>
  <c r="J15" i="3" s="1"/>
  <c r="I14" i="3"/>
  <c r="J14" i="3"/>
  <c r="J20" i="3"/>
  <c r="J19" i="3"/>
  <c r="J18" i="3"/>
  <c r="I17" i="3"/>
  <c r="J16" i="3"/>
  <c r="J4" i="3"/>
  <c r="J5" i="3"/>
  <c r="I6" i="3"/>
  <c r="J7" i="3"/>
  <c r="J8" i="3"/>
  <c r="J9" i="3"/>
  <c r="I10" i="3"/>
  <c r="B1" i="4"/>
  <c r="B3" i="4" s="1"/>
  <c r="I21" i="3" l="1"/>
  <c r="J21" i="3"/>
  <c r="B6" i="1"/>
  <c r="B10" i="1" s="1"/>
  <c r="C9" i="1"/>
  <c r="C4" i="1"/>
  <c r="C5" i="1"/>
  <c r="C7" i="1"/>
  <c r="C8" i="1"/>
  <c r="C3" i="1"/>
  <c r="E8" i="3"/>
  <c r="B7" i="3"/>
  <c r="B8" i="3" l="1"/>
  <c r="C10" i="1"/>
</calcChain>
</file>

<file path=xl/sharedStrings.xml><?xml version="1.0" encoding="utf-8"?>
<sst xmlns="http://schemas.openxmlformats.org/spreadsheetml/2006/main" count="56" uniqueCount="32">
  <si>
    <t>Bereking onkosten</t>
  </si>
  <si>
    <t>Artikel</t>
  </si>
  <si>
    <t>Euro</t>
  </si>
  <si>
    <t>Pond</t>
  </si>
  <si>
    <t>Hotel</t>
  </si>
  <si>
    <t>Vliegtuigtickets (heen en terug)</t>
  </si>
  <si>
    <t>gemiddelde prijs taxiritten</t>
  </si>
  <si>
    <t>Musea</t>
  </si>
  <si>
    <t>Versnaperingen</t>
  </si>
  <si>
    <t>Middageten (hotel niet all-in)</t>
  </si>
  <si>
    <t>Onvoorziene kosten</t>
  </si>
  <si>
    <t>Prijzen vliegtuigtickets</t>
  </si>
  <si>
    <t>Prijzen hotels</t>
  </si>
  <si>
    <t>Ryanair</t>
  </si>
  <si>
    <t>Brussels airlines</t>
  </si>
  <si>
    <t>Lufthansa</t>
  </si>
  <si>
    <t>British airways</t>
  </si>
  <si>
    <t>KLM/ Air France</t>
  </si>
  <si>
    <t>The Lairg Hotel</t>
  </si>
  <si>
    <t>Princes Street Suites</t>
  </si>
  <si>
    <t>The George Hotel</t>
  </si>
  <si>
    <t>Ballantrae Hotel</t>
  </si>
  <si>
    <t>Haymarket Hotel</t>
  </si>
  <si>
    <t>Goedkoopste</t>
  </si>
  <si>
    <t>Duurste</t>
  </si>
  <si>
    <t>Totaal</t>
  </si>
  <si>
    <t>-&gt; 402,25 euro over</t>
  </si>
  <si>
    <t>Vandaag</t>
  </si>
  <si>
    <t>Vertrekdatum</t>
  </si>
  <si>
    <t>Dagen te gaan</t>
  </si>
  <si>
    <t>Gooedkoopste reisformule</t>
  </si>
  <si>
    <t>Duurste reisformule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</si>
</sst>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813]\ * #,##0.00_ ;_ [$€-813]\ * \-#,##0.00_ ;_ [$€-813]\ * &quot;-&quot;??_ ;_ @_ "/>
    <numFmt numFmtId="165" formatCode="[$£-491]#,##0.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3" xfId="0" applyNumberFormat="1" applyBorder="1"/>
    <xf numFmtId="0" fontId="0" fillId="0" borderId="4" xfId="0" applyBorder="1"/>
    <xf numFmtId="0" fontId="0" fillId="2" borderId="1" xfId="0" applyFill="1" applyBorder="1"/>
    <xf numFmtId="164" fontId="0" fillId="0" borderId="4" xfId="0" applyNumberFormat="1" applyBorder="1"/>
    <xf numFmtId="165" fontId="0" fillId="0" borderId="4" xfId="0" applyNumberFormat="1" applyBorder="1"/>
    <xf numFmtId="0" fontId="0" fillId="0" borderId="1" xfId="0" applyFill="1" applyBorder="1"/>
    <xf numFmtId="164" fontId="0" fillId="0" borderId="5" xfId="0" applyNumberFormat="1" applyBorder="1"/>
    <xf numFmtId="165" fontId="0" fillId="0" borderId="1" xfId="0" applyNumberFormat="1" applyBorder="1"/>
    <xf numFmtId="0" fontId="0" fillId="0" borderId="0" xfId="0" quotePrefix="1"/>
    <xf numFmtId="14" fontId="0" fillId="0" borderId="0" xfId="0" applyNumberFormat="1"/>
    <xf numFmtId="14" fontId="0" fillId="4" borderId="0" xfId="0" applyNumberFormat="1" applyFill="1"/>
    <xf numFmtId="0" fontId="0" fillId="4" borderId="0" xfId="0" applyFill="1"/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0" fillId="2" borderId="9" xfId="0" applyFill="1" applyBorder="1" applyAlignment="1">
      <alignment horizontal="center"/>
    </xf>
    <xf numFmtId="164" fontId="0" fillId="0" borderId="6" xfId="0" applyNumberFormat="1" applyBorder="1"/>
    <xf numFmtId="0" fontId="0" fillId="2" borderId="10" xfId="0" applyFill="1" applyBorder="1" applyAlignment="1">
      <alignment horizontal="center"/>
    </xf>
    <xf numFmtId="164" fontId="0" fillId="0" borderId="11" xfId="0" applyNumberFormat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'Berekening Onkosten'!$B$2</c:f>
              <c:strCache>
                <c:ptCount val="1"/>
                <c:pt idx="0">
                  <c:v>Euro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'Berekening Onkosten'!$A$3:$A$9</c:f>
              <c:strCache>
                <c:ptCount val="7"/>
                <c:pt idx="0">
                  <c:v>Vliegtuigtickets (heen en terug)</c:v>
                </c:pt>
                <c:pt idx="1">
                  <c:v>Hotel</c:v>
                </c:pt>
                <c:pt idx="2">
                  <c:v>gemiddelde prijs taxiritten</c:v>
                </c:pt>
                <c:pt idx="3">
                  <c:v>Musea</c:v>
                </c:pt>
                <c:pt idx="4">
                  <c:v>Versnaperingen</c:v>
                </c:pt>
                <c:pt idx="5">
                  <c:v>Middageten (hotel niet all-in)</c:v>
                </c:pt>
                <c:pt idx="6">
                  <c:v>Onvoorziene kosten</c:v>
                </c:pt>
              </c:strCache>
            </c:strRef>
          </c:cat>
          <c:val>
            <c:numRef>
              <c:f>'Berekening Onkosten'!$B$3:$B$9</c:f>
              <c:numCache>
                <c:formatCode>_ [$€-813]\ * #,##0.00_ ;_ [$€-813]\ * \-#,##0.00_ ;_ [$€-813]\ * "-"??_ ;_ @_ </c:formatCode>
                <c:ptCount val="7"/>
                <c:pt idx="0">
                  <c:v>147.79</c:v>
                </c:pt>
                <c:pt idx="1">
                  <c:v>633.57000000000005</c:v>
                </c:pt>
                <c:pt idx="2">
                  <c:v>30</c:v>
                </c:pt>
                <c:pt idx="3">
                  <c:v>31.395348837209301</c:v>
                </c:pt>
                <c:pt idx="4">
                  <c:v>15</c:v>
                </c:pt>
                <c:pt idx="5">
                  <c:v>140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'Berekening Onkosten'!$C$2</c:f>
              <c:strCache>
                <c:ptCount val="1"/>
                <c:pt idx="0">
                  <c:v>Pond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'Berekening Onkosten'!$A$3:$A$9</c:f>
              <c:strCache>
                <c:ptCount val="7"/>
                <c:pt idx="0">
                  <c:v>Vliegtuigtickets (heen en terug)</c:v>
                </c:pt>
                <c:pt idx="1">
                  <c:v>Hotel</c:v>
                </c:pt>
                <c:pt idx="2">
                  <c:v>gemiddelde prijs taxiritten</c:v>
                </c:pt>
                <c:pt idx="3">
                  <c:v>Musea</c:v>
                </c:pt>
                <c:pt idx="4">
                  <c:v>Versnaperingen</c:v>
                </c:pt>
                <c:pt idx="5">
                  <c:v>Middageten (hotel niet all-in)</c:v>
                </c:pt>
                <c:pt idx="6">
                  <c:v>Onvoorziene kosten</c:v>
                </c:pt>
              </c:strCache>
            </c:strRef>
          </c:cat>
          <c:val>
            <c:numRef>
              <c:f>'Berekening Onkosten'!$C$3:$C$9</c:f>
              <c:numCache>
                <c:formatCode>[$£-491]#,##0.00</c:formatCode>
                <c:ptCount val="7"/>
                <c:pt idx="0">
                  <c:v>127.09939999999999</c:v>
                </c:pt>
                <c:pt idx="1">
                  <c:v>544.87020000000007</c:v>
                </c:pt>
                <c:pt idx="2">
                  <c:v>25.8</c:v>
                </c:pt>
                <c:pt idx="3">
                  <c:v>27</c:v>
                </c:pt>
                <c:pt idx="4">
                  <c:v>12.9</c:v>
                </c:pt>
                <c:pt idx="5">
                  <c:v>120.39999999999999</c:v>
                </c:pt>
                <c:pt idx="6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16096"/>
        <c:axId val="57730176"/>
      </c:barChart>
      <c:catAx>
        <c:axId val="5771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57730176"/>
        <c:crosses val="autoZero"/>
        <c:auto val="1"/>
        <c:lblAlgn val="ctr"/>
        <c:lblOffset val="100"/>
        <c:noMultiLvlLbl val="0"/>
      </c:catAx>
      <c:valAx>
        <c:axId val="57730176"/>
        <c:scaling>
          <c:orientation val="minMax"/>
        </c:scaling>
        <c:delete val="0"/>
        <c:axPos val="l"/>
        <c:majorGridlines/>
        <c:numFmt formatCode="_ [$€-813]\ * #,##0.00_ ;_ [$€-813]\ * \-#,##0.00_ ;_ [$€-813]\ * &quot;-&quot;??_ ;_ @_ " sourceLinked="1"/>
        <c:majorTickMark val="out"/>
        <c:minorTickMark val="none"/>
        <c:tickLblPos val="nextTo"/>
        <c:crossAx val="57716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'Vergelijking prijzen'!$I$1:$I$2</c:f>
              <c:strCache>
                <c:ptCount val="1"/>
                <c:pt idx="0">
                  <c:v>Gooedkoopste reisformule Euro</c:v>
                </c:pt>
              </c:strCache>
            </c:strRef>
          </c:tx>
          <c:cat>
            <c:strRef>
              <c:f>'Vergelijking prijzen'!$H$3:$H$9</c:f>
              <c:strCache>
                <c:ptCount val="7"/>
                <c:pt idx="0">
                  <c:v>Vliegtuigtickets (heen en terug)</c:v>
                </c:pt>
                <c:pt idx="1">
                  <c:v>Hotel</c:v>
                </c:pt>
                <c:pt idx="2">
                  <c:v>gemiddelde prijs taxiritten</c:v>
                </c:pt>
                <c:pt idx="3">
                  <c:v>Musea</c:v>
                </c:pt>
                <c:pt idx="4">
                  <c:v>Versnaperingen</c:v>
                </c:pt>
                <c:pt idx="5">
                  <c:v>Middageten (hotel niet all-in)</c:v>
                </c:pt>
                <c:pt idx="6">
                  <c:v>Onvoorziene kosten</c:v>
                </c:pt>
              </c:strCache>
            </c:strRef>
          </c:cat>
          <c:val>
            <c:numRef>
              <c:f>'Vergelijking prijzen'!$I$3:$I$9</c:f>
              <c:numCache>
                <c:formatCode>_ [$€-813]\ * #,##0.00_ ;_ [$€-813]\ * \-#,##0.00_ ;_ [$€-813]\ * "-"??_ ;_ @_ </c:formatCode>
                <c:ptCount val="7"/>
                <c:pt idx="0">
                  <c:v>147.97</c:v>
                </c:pt>
                <c:pt idx="1">
                  <c:v>633.57000000000005</c:v>
                </c:pt>
                <c:pt idx="2">
                  <c:v>30</c:v>
                </c:pt>
                <c:pt idx="3">
                  <c:v>31.395348837209301</c:v>
                </c:pt>
                <c:pt idx="4">
                  <c:v>15</c:v>
                </c:pt>
                <c:pt idx="5">
                  <c:v>140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'Vergelijking prijzen'!$J$1:$J$2</c:f>
              <c:strCache>
                <c:ptCount val="1"/>
                <c:pt idx="0">
                  <c:v>Gooedkoopste reisformule Pond</c:v>
                </c:pt>
              </c:strCache>
            </c:strRef>
          </c:tx>
          <c:cat>
            <c:strRef>
              <c:f>'Vergelijking prijzen'!$H$3:$H$9</c:f>
              <c:strCache>
                <c:ptCount val="7"/>
                <c:pt idx="0">
                  <c:v>Vliegtuigtickets (heen en terug)</c:v>
                </c:pt>
                <c:pt idx="1">
                  <c:v>Hotel</c:v>
                </c:pt>
                <c:pt idx="2">
                  <c:v>gemiddelde prijs taxiritten</c:v>
                </c:pt>
                <c:pt idx="3">
                  <c:v>Musea</c:v>
                </c:pt>
                <c:pt idx="4">
                  <c:v>Versnaperingen</c:v>
                </c:pt>
                <c:pt idx="5">
                  <c:v>Middageten (hotel niet all-in)</c:v>
                </c:pt>
                <c:pt idx="6">
                  <c:v>Onvoorziene kosten</c:v>
                </c:pt>
              </c:strCache>
            </c:strRef>
          </c:cat>
          <c:val>
            <c:numRef>
              <c:f>'Vergelijking prijzen'!$J$3:$J$9</c:f>
              <c:numCache>
                <c:formatCode>[$£-491]#,##0.00</c:formatCode>
                <c:ptCount val="7"/>
                <c:pt idx="0">
                  <c:v>127.2542</c:v>
                </c:pt>
                <c:pt idx="1">
                  <c:v>544.87020000000007</c:v>
                </c:pt>
                <c:pt idx="2">
                  <c:v>25.8</c:v>
                </c:pt>
                <c:pt idx="3">
                  <c:v>27</c:v>
                </c:pt>
                <c:pt idx="4">
                  <c:v>12.9</c:v>
                </c:pt>
                <c:pt idx="5">
                  <c:v>120.39999999999999</c:v>
                </c:pt>
                <c:pt idx="6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36711596383744"/>
          <c:y val="0.30284018807145413"/>
          <c:w val="0.31300363420016725"/>
          <c:h val="0.544871351641557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Duurste reisformule Euro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'Vergelijking prijzen'!$I$13</c:f>
              <c:strCache>
                <c:ptCount val="1"/>
                <c:pt idx="0">
                  <c:v>Euro</c:v>
                </c:pt>
              </c:strCache>
            </c:strRef>
          </c:tx>
          <c:cat>
            <c:strRef>
              <c:f>'Vergelijking prijzen'!$H$14:$H$20</c:f>
              <c:strCache>
                <c:ptCount val="7"/>
                <c:pt idx="0">
                  <c:v>Vliegtuigtickets (heen en terug)</c:v>
                </c:pt>
                <c:pt idx="1">
                  <c:v>Hotel</c:v>
                </c:pt>
                <c:pt idx="2">
                  <c:v>gemiddelde prijs taxiritten</c:v>
                </c:pt>
                <c:pt idx="3">
                  <c:v>Musea</c:v>
                </c:pt>
                <c:pt idx="4">
                  <c:v>Versnaperingen</c:v>
                </c:pt>
                <c:pt idx="5">
                  <c:v>Middageten (hotel niet all-in)</c:v>
                </c:pt>
                <c:pt idx="6">
                  <c:v>Onvoorziene kosten</c:v>
                </c:pt>
              </c:strCache>
            </c:strRef>
          </c:cat>
          <c:val>
            <c:numRef>
              <c:f>'Vergelijking prijzen'!$I$14:$I$20</c:f>
              <c:numCache>
                <c:formatCode>_ [$€-813]\ * #,##0.00_ ;_ [$€-813]\ * \-#,##0.00_ ;_ [$€-813]\ * "-"??_ ;_ @_ </c:formatCode>
                <c:ptCount val="7"/>
                <c:pt idx="0">
                  <c:v>338.68</c:v>
                </c:pt>
                <c:pt idx="1">
                  <c:v>1629.32</c:v>
                </c:pt>
                <c:pt idx="2">
                  <c:v>30</c:v>
                </c:pt>
                <c:pt idx="3">
                  <c:v>31.395348837209301</c:v>
                </c:pt>
                <c:pt idx="4">
                  <c:v>15</c:v>
                </c:pt>
                <c:pt idx="5">
                  <c:v>140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'Vergelijking prijzen'!$J$13</c:f>
              <c:strCache>
                <c:ptCount val="1"/>
                <c:pt idx="0">
                  <c:v>Pond</c:v>
                </c:pt>
              </c:strCache>
            </c:strRef>
          </c:tx>
          <c:cat>
            <c:strRef>
              <c:f>'Vergelijking prijzen'!$H$14:$H$20</c:f>
              <c:strCache>
                <c:ptCount val="7"/>
                <c:pt idx="0">
                  <c:v>Vliegtuigtickets (heen en terug)</c:v>
                </c:pt>
                <c:pt idx="1">
                  <c:v>Hotel</c:v>
                </c:pt>
                <c:pt idx="2">
                  <c:v>gemiddelde prijs taxiritten</c:v>
                </c:pt>
                <c:pt idx="3">
                  <c:v>Musea</c:v>
                </c:pt>
                <c:pt idx="4">
                  <c:v>Versnaperingen</c:v>
                </c:pt>
                <c:pt idx="5">
                  <c:v>Middageten (hotel niet all-in)</c:v>
                </c:pt>
                <c:pt idx="6">
                  <c:v>Onvoorziene kosten</c:v>
                </c:pt>
              </c:strCache>
            </c:strRef>
          </c:cat>
          <c:val>
            <c:numRef>
              <c:f>'Vergelijking prijzen'!$J$14:$J$20</c:f>
              <c:numCache>
                <c:formatCode>[$£-491]#,##0.00</c:formatCode>
                <c:ptCount val="7"/>
                <c:pt idx="0">
                  <c:v>291.26479999999998</c:v>
                </c:pt>
                <c:pt idx="1">
                  <c:v>1401.2151999999999</c:v>
                </c:pt>
                <c:pt idx="2">
                  <c:v>25.8</c:v>
                </c:pt>
                <c:pt idx="3">
                  <c:v>27</c:v>
                </c:pt>
                <c:pt idx="4">
                  <c:v>12.9</c:v>
                </c:pt>
                <c:pt idx="5">
                  <c:v>120.39999999999999</c:v>
                </c:pt>
                <c:pt idx="6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824605662156319"/>
          <c:y val="0.27992287198643073"/>
          <c:w val="0.31173746485572801"/>
          <c:h val="0.5721149773975630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142874</xdr:rowOff>
    </xdr:from>
    <xdr:to>
      <xdr:col>17</xdr:col>
      <xdr:colOff>485775</xdr:colOff>
      <xdr:row>25</xdr:row>
      <xdr:rowOff>190499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20</xdr:col>
      <xdr:colOff>547688</xdr:colOff>
      <xdr:row>14</xdr:row>
      <xdr:rowOff>188118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15</xdr:row>
      <xdr:rowOff>28576</xdr:rowOff>
    </xdr:from>
    <xdr:to>
      <xdr:col>20</xdr:col>
      <xdr:colOff>590550</xdr:colOff>
      <xdr:row>29</xdr:row>
      <xdr:rowOff>152400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2" sqref="A32"/>
    </sheetView>
  </sheetViews>
  <sheetFormatPr defaultRowHeight="15" x14ac:dyDescent="0.25"/>
  <cols>
    <col min="1" max="1" width="29.85546875" bestFit="1" customWidth="1"/>
    <col min="2" max="2" width="13" customWidth="1"/>
    <col min="3" max="3" width="12.5703125" customWidth="1"/>
    <col min="5" max="5" width="11.140625" bestFit="1" customWidth="1"/>
  </cols>
  <sheetData>
    <row r="1" spans="1:5" ht="21.75" thickBot="1" x14ac:dyDescent="0.4">
      <c r="A1" s="23" t="s">
        <v>0</v>
      </c>
      <c r="B1" s="24"/>
      <c r="C1" s="25"/>
    </row>
    <row r="2" spans="1:5" ht="15.75" thickBot="1" x14ac:dyDescent="0.3">
      <c r="A2" s="5" t="s">
        <v>1</v>
      </c>
      <c r="B2" s="5" t="s">
        <v>2</v>
      </c>
      <c r="C2" s="5" t="s">
        <v>3</v>
      </c>
    </row>
    <row r="3" spans="1:5" x14ac:dyDescent="0.25">
      <c r="A3" s="4" t="s">
        <v>5</v>
      </c>
      <c r="B3" s="6">
        <v>147.79</v>
      </c>
      <c r="C3" s="7">
        <f>B3*0.86</f>
        <v>127.09939999999999</v>
      </c>
    </row>
    <row r="4" spans="1:5" x14ac:dyDescent="0.25">
      <c r="A4" s="4" t="s">
        <v>4</v>
      </c>
      <c r="B4" s="6">
        <v>633.57000000000005</v>
      </c>
      <c r="C4" s="7">
        <f t="shared" ref="C4:C9" si="0">B4*0.86</f>
        <v>544.87020000000007</v>
      </c>
    </row>
    <row r="5" spans="1:5" x14ac:dyDescent="0.25">
      <c r="A5" s="4" t="s">
        <v>6</v>
      </c>
      <c r="B5" s="6">
        <v>30</v>
      </c>
      <c r="C5" s="7">
        <f t="shared" si="0"/>
        <v>25.8</v>
      </c>
    </row>
    <row r="6" spans="1:5" x14ac:dyDescent="0.25">
      <c r="A6" s="4" t="s">
        <v>7</v>
      </c>
      <c r="B6" s="6">
        <f>C6/0.86</f>
        <v>31.395348837209301</v>
      </c>
      <c r="C6" s="7">
        <v>27</v>
      </c>
    </row>
    <row r="7" spans="1:5" x14ac:dyDescent="0.25">
      <c r="A7" s="4" t="s">
        <v>8</v>
      </c>
      <c r="B7" s="6">
        <v>15</v>
      </c>
      <c r="C7" s="7">
        <f t="shared" si="0"/>
        <v>12.9</v>
      </c>
    </row>
    <row r="8" spans="1:5" x14ac:dyDescent="0.25">
      <c r="A8" s="4" t="s">
        <v>9</v>
      </c>
      <c r="B8" s="6">
        <v>140</v>
      </c>
      <c r="C8" s="7">
        <f t="shared" si="0"/>
        <v>120.39999999999999</v>
      </c>
    </row>
    <row r="9" spans="1:5" ht="15.75" thickBot="1" x14ac:dyDescent="0.3">
      <c r="A9" s="4" t="s">
        <v>10</v>
      </c>
      <c r="B9" s="6">
        <v>100</v>
      </c>
      <c r="C9" s="7">
        <f t="shared" si="0"/>
        <v>86</v>
      </c>
    </row>
    <row r="10" spans="1:5" ht="15.75" thickBot="1" x14ac:dyDescent="0.3">
      <c r="A10" s="8" t="s">
        <v>25</v>
      </c>
      <c r="B10" s="9">
        <f>SUM(B3:B9)</f>
        <v>1097.7553488372093</v>
      </c>
      <c r="C10" s="10">
        <f>SUM(C3:C9)</f>
        <v>944.06959999999992</v>
      </c>
    </row>
    <row r="12" spans="1:5" x14ac:dyDescent="0.25">
      <c r="B12" s="11" t="s">
        <v>26</v>
      </c>
    </row>
    <row r="15" spans="1:5" x14ac:dyDescent="0.25">
      <c r="E15" s="2"/>
    </row>
  </sheetData>
  <mergeCells count="1">
    <mergeCell ref="A1:C1"/>
  </mergeCells>
  <conditionalFormatting sqref="B10">
    <cfRule type="cellIs" dxfId="4" priority="1" operator="greaterThan">
      <formula>1500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I26" sqref="I26"/>
    </sheetView>
  </sheetViews>
  <sheetFormatPr defaultRowHeight="15" x14ac:dyDescent="0.25"/>
  <cols>
    <col min="1" max="1" width="15.42578125" bestFit="1" customWidth="1"/>
    <col min="2" max="2" width="12.7109375" customWidth="1"/>
    <col min="4" max="4" width="19.42578125" bestFit="1" customWidth="1"/>
    <col min="5" max="5" width="12.85546875" customWidth="1"/>
    <col min="6" max="6" width="17.5703125" bestFit="1" customWidth="1"/>
    <col min="7" max="7" width="10.42578125" bestFit="1" customWidth="1"/>
    <col min="8" max="8" width="29.85546875" bestFit="1" customWidth="1"/>
    <col min="9" max="9" width="11.140625" customWidth="1"/>
    <col min="10" max="10" width="11.28515625" customWidth="1"/>
  </cols>
  <sheetData>
    <row r="1" spans="1:10" ht="15.75" thickBot="1" x14ac:dyDescent="0.3">
      <c r="A1" s="26" t="s">
        <v>11</v>
      </c>
      <c r="B1" s="27"/>
      <c r="C1" s="1"/>
      <c r="D1" s="26" t="s">
        <v>12</v>
      </c>
      <c r="E1" s="27"/>
      <c r="G1" s="15"/>
      <c r="H1" s="28" t="s">
        <v>30</v>
      </c>
      <c r="I1" s="29"/>
      <c r="J1" s="30"/>
    </row>
    <row r="2" spans="1:10" ht="15.75" thickBot="1" x14ac:dyDescent="0.3">
      <c r="A2" s="17" t="s">
        <v>13</v>
      </c>
      <c r="B2" s="18">
        <v>147.97</v>
      </c>
      <c r="D2" s="17" t="s">
        <v>21</v>
      </c>
      <c r="E2" s="18">
        <v>964.83</v>
      </c>
      <c r="G2" s="15"/>
      <c r="H2" s="5" t="s">
        <v>1</v>
      </c>
      <c r="I2" s="5" t="s">
        <v>2</v>
      </c>
      <c r="J2" s="5" t="s">
        <v>3</v>
      </c>
    </row>
    <row r="3" spans="1:10" x14ac:dyDescent="0.25">
      <c r="A3" s="19" t="s">
        <v>14</v>
      </c>
      <c r="B3" s="20">
        <v>237.18</v>
      </c>
      <c r="D3" s="19" t="s">
        <v>22</v>
      </c>
      <c r="E3" s="20">
        <v>664.84</v>
      </c>
      <c r="G3" s="15"/>
      <c r="H3" s="4" t="s">
        <v>5</v>
      </c>
      <c r="I3" s="6">
        <f>MIN(B2:B6)</f>
        <v>147.97</v>
      </c>
      <c r="J3" s="7">
        <f>I3*0.86</f>
        <v>127.2542</v>
      </c>
    </row>
    <row r="4" spans="1:10" x14ac:dyDescent="0.25">
      <c r="A4" s="19" t="s">
        <v>15</v>
      </c>
      <c r="B4" s="20">
        <v>246.24</v>
      </c>
      <c r="D4" s="19" t="s">
        <v>18</v>
      </c>
      <c r="E4" s="20">
        <v>633.57000000000005</v>
      </c>
      <c r="G4" s="15"/>
      <c r="H4" s="4" t="s">
        <v>4</v>
      </c>
      <c r="I4" s="6">
        <f>MIN(E2:E6)</f>
        <v>633.57000000000005</v>
      </c>
      <c r="J4" s="7">
        <f t="shared" ref="J4:J5" si="0">I4*0.86</f>
        <v>544.87020000000007</v>
      </c>
    </row>
    <row r="5" spans="1:10" x14ac:dyDescent="0.25">
      <c r="A5" s="19" t="s">
        <v>16</v>
      </c>
      <c r="B5" s="20">
        <v>267.31</v>
      </c>
      <c r="D5" s="19" t="s">
        <v>19</v>
      </c>
      <c r="E5" s="20">
        <v>1629.32</v>
      </c>
      <c r="G5" s="15"/>
      <c r="H5" s="4" t="s">
        <v>6</v>
      </c>
      <c r="I5" s="6">
        <v>30</v>
      </c>
      <c r="J5" s="7">
        <f t="shared" si="0"/>
        <v>25.8</v>
      </c>
    </row>
    <row r="6" spans="1:10" ht="15.75" thickBot="1" x14ac:dyDescent="0.3">
      <c r="A6" s="21" t="s">
        <v>17</v>
      </c>
      <c r="B6" s="22">
        <v>338.68</v>
      </c>
      <c r="D6" s="21" t="s">
        <v>20</v>
      </c>
      <c r="E6" s="22">
        <v>1601.87</v>
      </c>
      <c r="G6" s="15"/>
      <c r="H6" s="4" t="s">
        <v>7</v>
      </c>
      <c r="I6" s="6">
        <f>J6/0.86</f>
        <v>31.395348837209301</v>
      </c>
      <c r="J6" s="7">
        <v>27</v>
      </c>
    </row>
    <row r="7" spans="1:10" ht="15.75" thickBot="1" x14ac:dyDescent="0.3">
      <c r="A7" s="16" t="s">
        <v>23</v>
      </c>
      <c r="B7" s="3">
        <f>MIN(B2:B6)</f>
        <v>147.97</v>
      </c>
      <c r="D7" s="16" t="s">
        <v>23</v>
      </c>
      <c r="E7" s="3">
        <f>MIN(E2:E6)</f>
        <v>633.57000000000005</v>
      </c>
      <c r="G7" s="15"/>
      <c r="H7" s="4" t="s">
        <v>8</v>
      </c>
      <c r="I7" s="6">
        <v>15</v>
      </c>
      <c r="J7" s="7">
        <f t="shared" ref="J7:J9" si="1">I7*0.86</f>
        <v>12.9</v>
      </c>
    </row>
    <row r="8" spans="1:10" ht="15.75" thickBot="1" x14ac:dyDescent="0.3">
      <c r="A8" s="16" t="s">
        <v>24</v>
      </c>
      <c r="B8" s="3">
        <f>MAX(B2:B7)</f>
        <v>338.68</v>
      </c>
      <c r="D8" s="16" t="s">
        <v>24</v>
      </c>
      <c r="E8" s="3">
        <f>MAX(E2:E7)</f>
        <v>1629.32</v>
      </c>
      <c r="G8" s="15"/>
      <c r="H8" s="4" t="s">
        <v>9</v>
      </c>
      <c r="I8" s="6">
        <v>140</v>
      </c>
      <c r="J8" s="7">
        <f t="shared" si="1"/>
        <v>120.39999999999999</v>
      </c>
    </row>
    <row r="9" spans="1:10" ht="15.75" thickBot="1" x14ac:dyDescent="0.3">
      <c r="G9" s="15"/>
      <c r="H9" s="4" t="s">
        <v>10</v>
      </c>
      <c r="I9" s="6">
        <v>100</v>
      </c>
      <c r="J9" s="7">
        <f t="shared" si="1"/>
        <v>86</v>
      </c>
    </row>
    <row r="10" spans="1:10" ht="15.75" thickBot="1" x14ac:dyDescent="0.3">
      <c r="H10" s="8" t="s">
        <v>25</v>
      </c>
      <c r="I10" s="9">
        <f>SUM(I3:I9)</f>
        <v>1097.9353488372094</v>
      </c>
      <c r="J10" s="10">
        <f>SUM(J3:J9)</f>
        <v>944.22439999999995</v>
      </c>
    </row>
    <row r="11" spans="1:10" ht="15.75" thickBot="1" x14ac:dyDescent="0.3">
      <c r="G11" s="2"/>
    </row>
    <row r="12" spans="1:10" ht="15.75" thickBot="1" x14ac:dyDescent="0.3">
      <c r="G12" s="2"/>
      <c r="H12" s="28" t="s">
        <v>31</v>
      </c>
      <c r="I12" s="29"/>
      <c r="J12" s="30"/>
    </row>
    <row r="13" spans="1:10" ht="15.75" thickBot="1" x14ac:dyDescent="0.3">
      <c r="H13" s="5" t="s">
        <v>1</v>
      </c>
      <c r="I13" s="5" t="s">
        <v>2</v>
      </c>
      <c r="J13" s="5" t="s">
        <v>3</v>
      </c>
    </row>
    <row r="14" spans="1:10" x14ac:dyDescent="0.25">
      <c r="H14" s="4" t="s">
        <v>5</v>
      </c>
      <c r="I14" s="6">
        <f>MAX(B2:B6)</f>
        <v>338.68</v>
      </c>
      <c r="J14" s="7">
        <f>I14*0.86</f>
        <v>291.26479999999998</v>
      </c>
    </row>
    <row r="15" spans="1:10" x14ac:dyDescent="0.25">
      <c r="H15" s="4" t="s">
        <v>4</v>
      </c>
      <c r="I15" s="6">
        <f>MAX(E2:E6)</f>
        <v>1629.32</v>
      </c>
      <c r="J15" s="7">
        <f t="shared" ref="J15:J16" si="2">I15*0.86</f>
        <v>1401.2151999999999</v>
      </c>
    </row>
    <row r="16" spans="1:10" x14ac:dyDescent="0.25">
      <c r="H16" s="4" t="s">
        <v>6</v>
      </c>
      <c r="I16" s="6">
        <v>30</v>
      </c>
      <c r="J16" s="7">
        <f t="shared" si="2"/>
        <v>25.8</v>
      </c>
    </row>
    <row r="17" spans="8:10" x14ac:dyDescent="0.25">
      <c r="H17" s="4" t="s">
        <v>7</v>
      </c>
      <c r="I17" s="6">
        <f>J17/0.86</f>
        <v>31.395348837209301</v>
      </c>
      <c r="J17" s="7">
        <v>27</v>
      </c>
    </row>
    <row r="18" spans="8:10" x14ac:dyDescent="0.25">
      <c r="H18" s="4" t="s">
        <v>8</v>
      </c>
      <c r="I18" s="6">
        <v>15</v>
      </c>
      <c r="J18" s="7">
        <f t="shared" ref="J18:J20" si="3">I18*0.86</f>
        <v>12.9</v>
      </c>
    </row>
    <row r="19" spans="8:10" x14ac:dyDescent="0.25">
      <c r="H19" s="4" t="s">
        <v>9</v>
      </c>
      <c r="I19" s="6">
        <v>140</v>
      </c>
      <c r="J19" s="7">
        <f t="shared" si="3"/>
        <v>120.39999999999999</v>
      </c>
    </row>
    <row r="20" spans="8:10" ht="15.75" thickBot="1" x14ac:dyDescent="0.3">
      <c r="H20" s="4" t="s">
        <v>10</v>
      </c>
      <c r="I20" s="6">
        <v>100</v>
      </c>
      <c r="J20" s="7">
        <f t="shared" si="3"/>
        <v>86</v>
      </c>
    </row>
    <row r="21" spans="8:10" ht="15.75" thickBot="1" x14ac:dyDescent="0.3">
      <c r="H21" s="8" t="s">
        <v>25</v>
      </c>
      <c r="I21" s="9">
        <f>SUM(I14:I20)</f>
        <v>2284.395348837209</v>
      </c>
      <c r="J21" s="10">
        <f>SUM(J14:J20)</f>
        <v>1964.58</v>
      </c>
    </row>
  </sheetData>
  <mergeCells count="4">
    <mergeCell ref="A1:B1"/>
    <mergeCell ref="D1:E1"/>
    <mergeCell ref="H1:J1"/>
    <mergeCell ref="H12:J12"/>
  </mergeCells>
  <conditionalFormatting sqref="I9">
    <cfRule type="cellIs" dxfId="3" priority="4" operator="greaterThan">
      <formula>1500</formula>
    </cfRule>
  </conditionalFormatting>
  <conditionalFormatting sqref="I10">
    <cfRule type="cellIs" dxfId="2" priority="3" operator="greaterThan">
      <formula>1500</formula>
    </cfRule>
  </conditionalFormatting>
  <conditionalFormatting sqref="I20">
    <cfRule type="cellIs" dxfId="1" priority="2" operator="greaterThan">
      <formula>1500</formula>
    </cfRule>
  </conditionalFormatting>
  <conditionalFormatting sqref="I21">
    <cfRule type="cellIs" dxfId="0" priority="1" operator="greaterThan">
      <formula>1500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D14" sqref="D14"/>
    </sheetView>
  </sheetViews>
  <sheetFormatPr defaultRowHeight="15" x14ac:dyDescent="0.25"/>
  <cols>
    <col min="1" max="1" width="13.5703125" bestFit="1" customWidth="1"/>
    <col min="2" max="2" width="10.7109375" bestFit="1" customWidth="1"/>
  </cols>
  <sheetData>
    <row r="1" spans="1:2" x14ac:dyDescent="0.25">
      <c r="A1" s="13" t="s">
        <v>27</v>
      </c>
      <c r="B1" s="12">
        <f ca="1">TODAY()</f>
        <v>41313</v>
      </c>
    </row>
    <row r="2" spans="1:2" x14ac:dyDescent="0.25">
      <c r="A2" s="13" t="s">
        <v>28</v>
      </c>
      <c r="B2" s="12">
        <v>41470</v>
      </c>
    </row>
    <row r="3" spans="1:2" x14ac:dyDescent="0.25">
      <c r="A3" s="14" t="s">
        <v>29</v>
      </c>
      <c r="B3">
        <f ca="1">B2-B1</f>
        <v>157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 Onkosten</vt:lpstr>
      <vt:lpstr>Vergelijking prijzen</vt:lpstr>
      <vt:lpstr>Vertrekdatum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</dc:creator>
  <cp:lastModifiedBy>FD</cp:lastModifiedBy>
  <cp:lastPrinted>2013-02-07T10:48:55Z</cp:lastPrinted>
  <dcterms:created xsi:type="dcterms:W3CDTF">2013-02-06T13:51:47Z</dcterms:created>
  <dcterms:modified xsi:type="dcterms:W3CDTF">2013-02-08T17:27:25Z</dcterms:modified>
</cp:coreProperties>
</file>